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Доходы!$A$4:$H$139</definedName>
    <definedName name="_xlnm.Print_Titles" localSheetId="0">Доходы!$3:$4</definedName>
    <definedName name="_xlnm.Print_Area" localSheetId="0">Доходы!$A$1:$F$141</definedName>
  </definedNames>
  <calcPr calcId="124519"/>
</workbook>
</file>

<file path=xl/calcChain.xml><?xml version="1.0" encoding="utf-8"?>
<calcChain xmlns="http://schemas.openxmlformats.org/spreadsheetml/2006/main">
  <c r="F137" i="2"/>
  <c r="E114"/>
  <c r="F99" l="1"/>
  <c r="E11" l="1"/>
  <c r="E126"/>
  <c r="E31" l="1"/>
  <c r="E29" s="1"/>
  <c r="E18"/>
  <c r="F141" l="1"/>
  <c r="F140"/>
  <c r="F139"/>
  <c r="F136"/>
  <c r="F135"/>
  <c r="F134"/>
  <c r="F131"/>
  <c r="F129"/>
  <c r="F127"/>
  <c r="F118"/>
  <c r="F116"/>
  <c r="F114"/>
  <c r="F113"/>
  <c r="F112"/>
  <c r="F111"/>
  <c r="F110"/>
  <c r="F109"/>
  <c r="F108"/>
  <c r="F107"/>
  <c r="F106"/>
  <c r="F103"/>
  <c r="F98"/>
  <c r="F97"/>
  <c r="F96"/>
  <c r="F95"/>
  <c r="F94"/>
  <c r="F93"/>
  <c r="F92"/>
  <c r="F91"/>
  <c r="F90"/>
  <c r="F89"/>
  <c r="F88"/>
  <c r="F87"/>
  <c r="F86"/>
  <c r="F81"/>
  <c r="F79"/>
  <c r="F77"/>
  <c r="F75"/>
  <c r="F73"/>
  <c r="F69"/>
  <c r="F67"/>
  <c r="F65"/>
  <c r="F62"/>
  <c r="F58"/>
  <c r="F53"/>
  <c r="F52"/>
  <c r="F51"/>
  <c r="F50"/>
  <c r="F49"/>
  <c r="F47"/>
  <c r="F46"/>
  <c r="F44"/>
  <c r="F43"/>
  <c r="F41"/>
  <c r="F40"/>
  <c r="F38"/>
  <c r="F36"/>
  <c r="F35"/>
  <c r="F34"/>
  <c r="F33"/>
  <c r="F32"/>
  <c r="F30"/>
  <c r="F28"/>
  <c r="F27"/>
  <c r="F25"/>
  <c r="F24"/>
  <c r="F22"/>
  <c r="F21"/>
  <c r="F19"/>
  <c r="F17"/>
  <c r="F16"/>
  <c r="F15"/>
  <c r="F14"/>
  <c r="F13"/>
  <c r="F12"/>
  <c r="E133" l="1"/>
  <c r="E130"/>
  <c r="E128"/>
  <c r="E119"/>
  <c r="E117"/>
  <c r="E115"/>
  <c r="E105"/>
  <c r="E102"/>
  <c r="E85"/>
  <c r="E82"/>
  <c r="E80"/>
  <c r="E78"/>
  <c r="E76"/>
  <c r="E74"/>
  <c r="F74" s="1"/>
  <c r="E72"/>
  <c r="E70"/>
  <c r="E68"/>
  <c r="E66"/>
  <c r="E64"/>
  <c r="E61"/>
  <c r="E59"/>
  <c r="E57"/>
  <c r="E48"/>
  <c r="E45"/>
  <c r="E42"/>
  <c r="E39"/>
  <c r="E26"/>
  <c r="E23"/>
  <c r="E8"/>
  <c r="D74"/>
  <c r="E132" l="1"/>
  <c r="E104"/>
  <c r="E84"/>
  <c r="E10"/>
  <c r="E122"/>
  <c r="E56"/>
  <c r="E7" l="1"/>
  <c r="E125"/>
  <c r="E121"/>
  <c r="E63"/>
  <c r="D133"/>
  <c r="F133" s="1"/>
  <c r="D126"/>
  <c r="F126" s="1"/>
  <c r="D130"/>
  <c r="F130" s="1"/>
  <c r="D128"/>
  <c r="F128" s="1"/>
  <c r="D64"/>
  <c r="F64" s="1"/>
  <c r="D83"/>
  <c r="D68"/>
  <c r="F68" s="1"/>
  <c r="D66"/>
  <c r="F66" s="1"/>
  <c r="D9"/>
  <c r="F9" s="1"/>
  <c r="D124"/>
  <c r="F124" s="1"/>
  <c r="D123"/>
  <c r="F123" s="1"/>
  <c r="D120"/>
  <c r="F120" s="1"/>
  <c r="D85"/>
  <c r="F85" s="1"/>
  <c r="D80"/>
  <c r="F80" s="1"/>
  <c r="D78"/>
  <c r="F78" s="1"/>
  <c r="D76"/>
  <c r="F76" s="1"/>
  <c r="D72"/>
  <c r="F72" s="1"/>
  <c r="D71"/>
  <c r="D60"/>
  <c r="F60" s="1"/>
  <c r="D70" l="1"/>
  <c r="F70" s="1"/>
  <c r="F71"/>
  <c r="D82"/>
  <c r="F82" s="1"/>
  <c r="F83"/>
  <c r="E101"/>
  <c r="D132"/>
  <c r="D104"/>
  <c r="F104" s="1"/>
  <c r="D105"/>
  <c r="F105" s="1"/>
  <c r="D125" l="1"/>
  <c r="F125" s="1"/>
  <c r="F132"/>
  <c r="E55"/>
  <c r="D31"/>
  <c r="D29" l="1"/>
  <c r="F29" s="1"/>
  <c r="F31"/>
  <c r="E54"/>
  <c r="D115"/>
  <c r="F115" s="1"/>
  <c r="D59"/>
  <c r="F59" s="1"/>
  <c r="D23"/>
  <c r="F23" s="1"/>
  <c r="D11"/>
  <c r="D10" l="1"/>
  <c r="F10" s="1"/>
  <c r="F11"/>
  <c r="E5"/>
  <c r="D122"/>
  <c r="D119"/>
  <c r="F119" s="1"/>
  <c r="D117"/>
  <c r="F117" s="1"/>
  <c r="D102"/>
  <c r="F102" s="1"/>
  <c r="D84"/>
  <c r="D61"/>
  <c r="F61" s="1"/>
  <c r="D57"/>
  <c r="F57" s="1"/>
  <c r="D48"/>
  <c r="F48" s="1"/>
  <c r="D45"/>
  <c r="F45" s="1"/>
  <c r="D42"/>
  <c r="F42" s="1"/>
  <c r="D39"/>
  <c r="F39" s="1"/>
  <c r="D26"/>
  <c r="F26" s="1"/>
  <c r="D18"/>
  <c r="F18" s="1"/>
  <c r="D8"/>
  <c r="F8" s="1"/>
  <c r="D121" l="1"/>
  <c r="F121" s="1"/>
  <c r="F122"/>
  <c r="D63"/>
  <c r="F63" s="1"/>
  <c r="F84"/>
  <c r="D56"/>
  <c r="F56" s="1"/>
  <c r="D7"/>
  <c r="F7" s="1"/>
  <c r="D101" l="1"/>
  <c r="F101" s="1"/>
  <c r="D55" l="1"/>
  <c r="F55" s="1"/>
  <c r="D54" l="1"/>
  <c r="F54" s="1"/>
  <c r="D5" l="1"/>
  <c r="F5" s="1"/>
</calcChain>
</file>

<file path=xl/sharedStrings.xml><?xml version="1.0" encoding="utf-8"?>
<sst xmlns="http://schemas.openxmlformats.org/spreadsheetml/2006/main" count="285" uniqueCount="251">
  <si>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</si>
  <si>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</si>
  <si>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</si>
  <si>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</si>
  <si>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</si>
  <si>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</si>
  <si>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</si>
  <si>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</si>
  <si>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</si>
  <si>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</si>
  <si>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</si>
  <si>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</si>
  <si>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</si>
  <si>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</si>
  <si>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</si>
  <si>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</si>
  <si>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</si>
  <si>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</si>
  <si>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</si>
  <si>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</si>
  <si>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</si>
  <si>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</si>
  <si>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</si>
  <si>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</si>
  <si>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</si>
  <si>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</si>
  <si>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</si>
  <si>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</si>
  <si>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</si>
  <si>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</si>
  <si>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</si>
  <si>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</si>
  <si>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</si>
  <si>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</si>
  <si>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</si>
  <si>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</si>
  <si>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</si>
  <si>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</si>
  <si>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</si>
  <si>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</si>
  <si>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</si>
  <si>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</si>
  <si>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</si>
  <si>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</si>
  <si>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</si>
  <si>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</si>
  <si>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</si>
  <si>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</si>
  <si>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</si>
  <si>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</si>
  <si>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</si>
  <si>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</si>
  <si>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</si>
  <si>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</si>
  <si>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</si>
  <si>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</si>
  <si>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</si>
  <si>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</si>
  <si>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</si>
  <si>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</si>
  <si>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</si>
  <si>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</si>
  <si>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</si>
  <si>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</si>
  <si>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</si>
  <si>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</si>
  <si>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</si>
  <si>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</si>
  <si>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</si>
  <si>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</si>
  <si>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</si>
  <si>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</si>
  <si>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</si>
  <si>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</si>
  <si>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</si>
  <si>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</si>
  <si>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</si>
  <si>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</si>
  <si>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</si>
  <si>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</si>
  <si>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</si>
  <si>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</si>
  <si>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</si>
  <si>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</si>
  <si>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</si>
  <si>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</si>
  <si>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</si>
  <si>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</si>
  <si>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</si>
  <si>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</si>
  <si>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</si>
  <si>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</si>
  <si>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</si>
  <si>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</si>
  <si>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</si>
  <si>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</si>
  <si>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</si>
  <si>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</si>
  <si>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</si>
  <si>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</si>
  <si>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</si>
  <si>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</si>
  <si>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</si>
  <si>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</si>
  <si>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</si>
  <si>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</si>
  <si>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</si>
  <si>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</si>
  <si>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</si>
  <si>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</si>
  <si>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</si>
  <si>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</si>
  <si>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</si>
  <si>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</si>
  <si>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</si>
  <si>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</si>
  <si>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</si>
  <si>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</si>
  <si>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</si>
  <si>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</si>
  <si>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</si>
  <si>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</si>
  <si>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</si>
  <si>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</si>
  <si>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</si>
  <si>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</si>
  <si>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</si>
  <si>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</si>
  <si>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</si>
  <si>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</si>
  <si>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</si>
  <si>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</si>
  <si>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</si>
  <si>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</si>
  <si>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</si>
  <si>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</si>
  <si>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</si>
  <si>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</si>
  <si>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</si>
  <si>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</si>
  <si>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</si>
  <si>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</si>
  <si>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</si>
  <si>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</si>
  <si>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</si>
  <si>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</si>
  <si>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</si>
  <si>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</si>
  <si>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</si>
  <si>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</si>
  <si>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</si>
  <si>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</si>
  <si>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</si>
  <si>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</si>
  <si>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</si>
  <si>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</si>
  <si>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</si>
  <si>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</si>
  <si>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</si>
  <si>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</si>
  <si>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</si>
  <si>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</si>
  <si>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</si>
  <si>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</si>
  <si>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</si>
  <si>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</si>
  <si>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</si>
  <si>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</si>
  <si>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</si>
  <si>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</si>
  <si>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</si>
  <si>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</si>
  <si>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</si>
  <si>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</si>
  <si>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</si>
  <si>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</si>
  <si>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</si>
  <si>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</si>
  <si>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</si>
  <si>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</si>
  <si>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</si>
  <si>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</si>
  <si>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</si>
  <si>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</si>
  <si>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</si>
  <si>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</si>
  <si>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</si>
  <si>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</si>
  <si>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</si>
  <si>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</si>
  <si>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</si>
  <si>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</si>
  <si>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</si>
  <si>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</si>
  <si>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</si>
  <si>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</si>
  <si>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</si>
  <si>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</si>
  <si>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</si>
  <si>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</si>
  <si>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</si>
  <si>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</si>
  <si>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</si>
  <si>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</si>
  <si>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</si>
  <si>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</si>
  <si>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</si>
  <si>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</si>
  <si>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</si>
  <si>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</si>
  <si>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</si>
  <si>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</si>
  <si>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</si>
  <si>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</si>
  <si>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</si>
  <si>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</si>
  <si>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</si>
  <si>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</si>
  <si>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</si>
  <si>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</si>
  <si>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</si>
  <si>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</si>
  <si>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</si>
  <si>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</si>
  <si>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</si>
  <si>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</si>
  <si>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</si>
  <si>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</si>
  <si>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</si>
  <si>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</si>
  <si>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</si>
  <si>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</si>
  <si>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</si>
  <si>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</si>
  <si>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</si>
  <si>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</si>
  <si>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</si>
  <si>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</si>
  <si>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</si>
  <si>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% исполнения</t>
  </si>
  <si>
    <t>Единый налог на вмененный доход для отдельных видов деятельности</t>
  </si>
  <si>
    <t>000 1 05 02000 02 0000 110</t>
  </si>
  <si>
    <t>-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</si>
  <si>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</si>
  <si>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Свод доходов бюджета Новоуральского городского округа за 1 полугодие 2025 года</t>
  </si>
  <si>
    <t>Исполнено в рублях за 1 полугодие2025 года</t>
  </si>
  <si>
    <t>000 1 11 07000 00 0000 120</t>
  </si>
  <si>
    <t>Платежи от государственных и муниципальных унитарных предприятий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</si>
  <si>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</si>
  <si>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</si>
  <si>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Приложение № 1 к решению Думы Новоуральского городского округа                                       от 27.08.2025 № 79</t>
  </si>
</sst>
</file>

<file path=xl/styles.xml><?xml version="1.0" encoding="utf-8"?>
<styleSheet xmlns="http://schemas.openxmlformats.org/spreadsheetml/2006/main">
  <numFmts count="5">
    <numFmt numFmtId="164" formatCode="dd\.mm\.yyyy"/>
    <numFmt numFmtId="165" formatCode="#,##0.00_ ;\-#,##0.00"/>
    <numFmt numFmtId="166" formatCode="#,##0.00_ ;[Red]\-#,##0.00\ "/>
    <numFmt numFmtId="167" formatCode="0.0"/>
    <numFmt numFmtId="168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71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166" fontId="16" fillId="3" borderId="34" xfId="128" applyNumberFormat="1" applyFont="1" applyFill="1" applyBorder="1" applyAlignment="1" applyProtection="1">
      <alignment horizontal="right"/>
    </xf>
    <xf numFmtId="4" fontId="16" fillId="3" borderId="34" xfId="32" applyNumberFormat="1" applyFont="1" applyFill="1" applyBorder="1" applyAlignment="1">
      <alignment horizontal="right"/>
    </xf>
    <xf numFmtId="4" fontId="16" fillId="3" borderId="34" xfId="47" applyFont="1" applyFill="1" applyBorder="1" applyAlignment="1">
      <alignment horizontal="right" vertical="center" shrinkToFi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5" fillId="0" borderId="34" xfId="0" applyNumberFormat="1" applyFont="1" applyBorder="1" applyAlignment="1" applyProtection="1">
      <alignment horizontal="right"/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Border="1"/>
    <xf numFmtId="4" fontId="15" fillId="0" borderId="34" xfId="0" applyNumberFormat="1" applyFont="1" applyBorder="1" applyProtection="1">
      <protection locked="0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49" fontId="12" fillId="0" borderId="1" xfId="0" applyNumberFormat="1" applyFont="1" applyFill="1" applyBorder="1"/>
    <xf numFmtId="0" fontId="20" fillId="0" borderId="1" xfId="0" applyFont="1" applyFill="1" applyBorder="1"/>
    <xf numFmtId="0" fontId="12" fillId="0" borderId="1" xfId="0" applyFont="1" applyFill="1" applyBorder="1"/>
    <xf numFmtId="49" fontId="15" fillId="0" borderId="34" xfId="39" applyNumberFormat="1" applyFont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  <protection locked="0"/>
    </xf>
    <xf numFmtId="167" fontId="13" fillId="0" borderId="34" xfId="0" applyNumberFormat="1" applyFont="1" applyBorder="1" applyAlignment="1" applyProtection="1">
      <alignment horizontal="center"/>
      <protection locked="0"/>
    </xf>
    <xf numFmtId="49" fontId="16" fillId="0" borderId="34" xfId="46" applyFont="1" applyFill="1" applyBorder="1" applyAlignment="1" applyProtection="1">
      <alignment horizontal="center"/>
    </xf>
    <xf numFmtId="168" fontId="15" fillId="0" borderId="34" xfId="0" applyNumberFormat="1" applyFont="1" applyFill="1" applyBorder="1" applyAlignment="1" applyProtection="1">
      <alignment horizontal="center"/>
      <protection locked="0"/>
    </xf>
    <xf numFmtId="0" fontId="15" fillId="0" borderId="34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6" fillId="0" borderId="34" xfId="36" applyFont="1" applyBorder="1" applyAlignment="1">
      <alignment horizontal="left" vertical="center" wrapText="1"/>
    </xf>
    <xf numFmtId="0" fontId="16" fillId="0" borderId="34" xfId="40" applyFont="1" applyBorder="1" applyAlignment="1">
      <alignment horizontal="left" vertical="center" wrapText="1"/>
    </xf>
    <xf numFmtId="0" fontId="16" fillId="0" borderId="34" xfId="44" applyFont="1" applyBorder="1" applyAlignment="1">
      <alignment horizontal="left" vertical="center" wrapText="1"/>
    </xf>
    <xf numFmtId="0" fontId="16" fillId="0" borderId="34" xfId="44" applyNumberFormat="1" applyFont="1" applyFill="1" applyBorder="1" applyAlignment="1" applyProtection="1">
      <alignment horizontal="left" vertical="center" wrapText="1"/>
    </xf>
    <xf numFmtId="0" fontId="16" fillId="0" borderId="34" xfId="44" applyFont="1" applyFill="1" applyBorder="1" applyAlignment="1">
      <alignment horizontal="left" vertical="center" wrapText="1"/>
    </xf>
    <xf numFmtId="0" fontId="15" fillId="0" borderId="34" xfId="0" applyNumberFormat="1" applyFont="1" applyBorder="1" applyAlignment="1">
      <alignment horizontal="left" vertical="center" wrapText="1"/>
    </xf>
    <xf numFmtId="0" fontId="16" fillId="3" borderId="34" xfId="44" applyFont="1" applyFill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5" fillId="0" borderId="34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166" fontId="13" fillId="0" borderId="34" xfId="0" applyNumberFormat="1" applyFont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  <xf numFmtId="0" fontId="15" fillId="0" borderId="1" xfId="132" applyFont="1" applyAlignment="1">
      <alignment horizontal="left" wrapText="1"/>
    </xf>
    <xf numFmtId="0" fontId="0" fillId="0" borderId="0" xfId="0" applyAlignment="1">
      <alignment horizontal="left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3"/>
  <sheetViews>
    <sheetView tabSelected="1" workbookViewId="0">
      <pane xSplit="3" ySplit="3" topLeftCell="D134" activePane="bottomRight" state="frozen"/>
      <selection pane="topRight" activeCell="D1" sqref="D1"/>
      <selection pane="bottomLeft" activeCell="A6" sqref="A6"/>
      <selection pane="bottomRight" activeCell="G3" sqref="G3"/>
    </sheetView>
  </sheetViews>
  <sheetFormatPr defaultColWidth="8.85546875" defaultRowHeight="14.25"/>
  <cols>
    <col min="1" max="1" width="7.7109375" style="5" customWidth="1"/>
    <col min="2" max="2" width="70.42578125" style="66" customWidth="1"/>
    <col min="3" max="3" width="27.140625" style="11" customWidth="1"/>
    <col min="4" max="5" width="19.140625" style="5" customWidth="1"/>
    <col min="6" max="6" width="12.5703125" style="42" customWidth="1"/>
    <col min="7" max="7" width="18.5703125" style="42" customWidth="1"/>
    <col min="8" max="16384" width="8.85546875" style="5"/>
  </cols>
  <sheetData>
    <row r="1" spans="1:7" s="49" customFormat="1" ht="64.900000000000006" customHeight="1">
      <c r="A1" s="47"/>
      <c r="B1" s="56"/>
      <c r="C1" s="48"/>
      <c r="E1" s="69" t="s">
        <v>250</v>
      </c>
      <c r="F1" s="70"/>
    </row>
    <row r="2" spans="1:7" s="1" customFormat="1" ht="31.15" customHeight="1">
      <c r="A2" s="68" t="s">
        <v>244</v>
      </c>
      <c r="B2" s="68"/>
      <c r="C2" s="68"/>
      <c r="D2" s="68"/>
      <c r="E2" s="68"/>
      <c r="F2" s="68"/>
    </row>
    <row r="3" spans="1:7" s="18" customFormat="1" ht="60">
      <c r="A3" s="15" t="s">
        <v>37</v>
      </c>
      <c r="B3" s="16" t="s">
        <v>0</v>
      </c>
      <c r="C3" s="17" t="s">
        <v>1</v>
      </c>
      <c r="D3" s="21" t="s">
        <v>158</v>
      </c>
      <c r="E3" s="50" t="s">
        <v>245</v>
      </c>
      <c r="F3" s="51" t="s">
        <v>239</v>
      </c>
      <c r="G3" s="41"/>
    </row>
    <row r="4" spans="1:7" s="3" customFormat="1" ht="15">
      <c r="A4" s="22">
        <v>1</v>
      </c>
      <c r="B4" s="23">
        <v>2</v>
      </c>
      <c r="C4" s="24">
        <v>3</v>
      </c>
      <c r="D4" s="25">
        <v>4</v>
      </c>
      <c r="E4" s="25">
        <v>5</v>
      </c>
      <c r="F4" s="25">
        <v>6</v>
      </c>
      <c r="G4" s="42"/>
    </row>
    <row r="5" spans="1:7" ht="15">
      <c r="A5" s="2">
        <v>1</v>
      </c>
      <c r="B5" s="57" t="s">
        <v>2</v>
      </c>
      <c r="C5" s="4" t="s">
        <v>3</v>
      </c>
      <c r="D5" s="26">
        <f>D7+D54</f>
        <v>7445062025.5600014</v>
      </c>
      <c r="E5" s="26">
        <f>E7+E54</f>
        <v>3217604855.4200001</v>
      </c>
      <c r="F5" s="52">
        <f>E5/D5*100</f>
        <v>43.2179724544065</v>
      </c>
    </row>
    <row r="6" spans="1:7" ht="15">
      <c r="A6" s="2">
        <v>2</v>
      </c>
      <c r="B6" s="58" t="s">
        <v>4</v>
      </c>
      <c r="C6" s="6"/>
      <c r="D6" s="26"/>
      <c r="E6" s="26"/>
      <c r="F6" s="67"/>
    </row>
    <row r="7" spans="1:7" ht="15">
      <c r="A7" s="2">
        <v>3</v>
      </c>
      <c r="B7" s="59" t="s">
        <v>39</v>
      </c>
      <c r="C7" s="7" t="s">
        <v>5</v>
      </c>
      <c r="D7" s="26">
        <f>D8+D10+D18+D23+D26+D29+D39+D42+D45+D48+D53</f>
        <v>2281421381.0400004</v>
      </c>
      <c r="E7" s="26">
        <f>E8+E10+E18+E23+E26+E29+E39+E42+E45+E48+E53</f>
        <v>1049445199.23</v>
      </c>
      <c r="F7" s="52">
        <f t="shared" ref="F7:F72" si="0">E7/D7*100</f>
        <v>45.999621461932811</v>
      </c>
    </row>
    <row r="8" spans="1:7" ht="15">
      <c r="A8" s="2">
        <v>4</v>
      </c>
      <c r="B8" s="59" t="s">
        <v>40</v>
      </c>
      <c r="C8" s="7" t="s">
        <v>6</v>
      </c>
      <c r="D8" s="26">
        <f t="shared" ref="D8:E8" si="1">D9</f>
        <v>1800411468.01</v>
      </c>
      <c r="E8" s="26">
        <f t="shared" si="1"/>
        <v>770849500.54999995</v>
      </c>
      <c r="F8" s="52">
        <f t="shared" si="0"/>
        <v>42.815184986686525</v>
      </c>
    </row>
    <row r="9" spans="1:7" ht="15">
      <c r="A9" s="2">
        <v>5</v>
      </c>
      <c r="B9" s="59" t="s">
        <v>41</v>
      </c>
      <c r="C9" s="7" t="s">
        <v>7</v>
      </c>
      <c r="D9" s="38">
        <f>1773541468.01+26870000</f>
        <v>1800411468.01</v>
      </c>
      <c r="E9" s="38">
        <v>770849500.54999995</v>
      </c>
      <c r="F9" s="52">
        <f t="shared" si="0"/>
        <v>42.815184986686525</v>
      </c>
    </row>
    <row r="10" spans="1:7" ht="30">
      <c r="A10" s="2">
        <v>6</v>
      </c>
      <c r="B10" s="59" t="s">
        <v>38</v>
      </c>
      <c r="C10" s="7" t="s">
        <v>8</v>
      </c>
      <c r="D10" s="26">
        <f>D11+D17</f>
        <v>38795000.000000007</v>
      </c>
      <c r="E10" s="26">
        <f>E11+E17</f>
        <v>15263043.709999999</v>
      </c>
      <c r="F10" s="52">
        <f t="shared" si="0"/>
        <v>39.342811470550323</v>
      </c>
    </row>
    <row r="11" spans="1:7" ht="30">
      <c r="A11" s="2">
        <v>7</v>
      </c>
      <c r="B11" s="59" t="s">
        <v>77</v>
      </c>
      <c r="C11" s="7" t="s">
        <v>9</v>
      </c>
      <c r="D11" s="26">
        <f>D12+D13+D14+D15+D16</f>
        <v>38745000.000000007</v>
      </c>
      <c r="E11" s="26">
        <f>E12+E13+E14+E15+E16</f>
        <v>15229554.709999999</v>
      </c>
      <c r="F11" s="52">
        <f t="shared" si="0"/>
        <v>39.307148561104647</v>
      </c>
    </row>
    <row r="12" spans="1:7" s="14" customFormat="1" ht="30">
      <c r="A12" s="2">
        <v>8</v>
      </c>
      <c r="B12" s="59" t="s">
        <v>146</v>
      </c>
      <c r="C12" s="7" t="s">
        <v>132</v>
      </c>
      <c r="D12" s="26">
        <v>235000</v>
      </c>
      <c r="E12" s="26">
        <v>92670</v>
      </c>
      <c r="F12" s="52">
        <f t="shared" si="0"/>
        <v>39.434042553191489</v>
      </c>
      <c r="G12" s="43"/>
    </row>
    <row r="13" spans="1:7" ht="105">
      <c r="A13" s="2">
        <v>9</v>
      </c>
      <c r="B13" s="59" t="s">
        <v>115</v>
      </c>
      <c r="C13" s="7" t="s">
        <v>58</v>
      </c>
      <c r="D13" s="26">
        <v>19939690.59</v>
      </c>
      <c r="E13" s="26">
        <v>7613324.6600000001</v>
      </c>
      <c r="F13" s="52">
        <f t="shared" si="0"/>
        <v>38.181759268712909</v>
      </c>
    </row>
    <row r="14" spans="1:7" ht="120">
      <c r="A14" s="2">
        <v>10</v>
      </c>
      <c r="B14" s="59" t="s">
        <v>141</v>
      </c>
      <c r="C14" s="7" t="s">
        <v>59</v>
      </c>
      <c r="D14" s="26">
        <v>115100.6</v>
      </c>
      <c r="E14" s="26">
        <v>46879.54</v>
      </c>
      <c r="F14" s="52">
        <f t="shared" si="0"/>
        <v>40.729188205795623</v>
      </c>
    </row>
    <row r="15" spans="1:7" ht="105">
      <c r="A15" s="2">
        <v>11</v>
      </c>
      <c r="B15" s="59" t="s">
        <v>142</v>
      </c>
      <c r="C15" s="7" t="s">
        <v>60</v>
      </c>
      <c r="D15" s="26">
        <v>20674244.07</v>
      </c>
      <c r="E15" s="26">
        <v>8296499.4100000001</v>
      </c>
      <c r="F15" s="52">
        <f t="shared" si="0"/>
        <v>40.129638510163915</v>
      </c>
    </row>
    <row r="16" spans="1:7" ht="105">
      <c r="A16" s="2">
        <v>12</v>
      </c>
      <c r="B16" s="59" t="s">
        <v>116</v>
      </c>
      <c r="C16" s="7" t="s">
        <v>61</v>
      </c>
      <c r="D16" s="26">
        <v>-2219035.2599999998</v>
      </c>
      <c r="E16" s="26">
        <v>-819818.9</v>
      </c>
      <c r="F16" s="52">
        <f t="shared" si="0"/>
        <v>36.944834306057857</v>
      </c>
    </row>
    <row r="17" spans="1:6" ht="15">
      <c r="A17" s="2">
        <v>13</v>
      </c>
      <c r="B17" s="59" t="s">
        <v>160</v>
      </c>
      <c r="C17" s="7" t="s">
        <v>159</v>
      </c>
      <c r="D17" s="26">
        <v>50000</v>
      </c>
      <c r="E17" s="26">
        <v>33489</v>
      </c>
      <c r="F17" s="52">
        <f t="shared" si="0"/>
        <v>66.978000000000009</v>
      </c>
    </row>
    <row r="18" spans="1:6" ht="15">
      <c r="A18" s="2">
        <v>14</v>
      </c>
      <c r="B18" s="59" t="s">
        <v>78</v>
      </c>
      <c r="C18" s="7" t="s">
        <v>10</v>
      </c>
      <c r="D18" s="26">
        <f>D19+D22+D21</f>
        <v>205616999.99999997</v>
      </c>
      <c r="E18" s="26">
        <f>E19+E20+E22+E21</f>
        <v>148523510.80000001</v>
      </c>
      <c r="F18" s="52">
        <f t="shared" si="0"/>
        <v>72.233089092827939</v>
      </c>
    </row>
    <row r="19" spans="1:6" ht="30">
      <c r="A19" s="2">
        <v>15</v>
      </c>
      <c r="B19" s="59" t="s">
        <v>79</v>
      </c>
      <c r="C19" s="7" t="s">
        <v>11</v>
      </c>
      <c r="D19" s="27">
        <v>189488999.99999997</v>
      </c>
      <c r="E19" s="27">
        <v>136551132.37</v>
      </c>
      <c r="F19" s="52">
        <f t="shared" si="0"/>
        <v>72.062828116671696</v>
      </c>
    </row>
    <row r="20" spans="1:6" s="9" customFormat="1" ht="30">
      <c r="A20" s="2">
        <v>16</v>
      </c>
      <c r="B20" s="60" t="s">
        <v>240</v>
      </c>
      <c r="C20" s="53" t="s">
        <v>241</v>
      </c>
      <c r="D20" s="38">
        <v>0</v>
      </c>
      <c r="E20" s="38">
        <v>17426.8</v>
      </c>
      <c r="F20" s="54" t="s">
        <v>242</v>
      </c>
    </row>
    <row r="21" spans="1:6" ht="15">
      <c r="A21" s="2">
        <v>17</v>
      </c>
      <c r="B21" s="59" t="s">
        <v>120</v>
      </c>
      <c r="C21" s="7" t="s">
        <v>121</v>
      </c>
      <c r="D21" s="27">
        <v>448000</v>
      </c>
      <c r="E21" s="27">
        <v>1830836</v>
      </c>
      <c r="F21" s="52">
        <f t="shared" si="0"/>
        <v>408.66874999999999</v>
      </c>
    </row>
    <row r="22" spans="1:6" ht="30">
      <c r="A22" s="2">
        <v>18</v>
      </c>
      <c r="B22" s="59" t="s">
        <v>80</v>
      </c>
      <c r="C22" s="7" t="s">
        <v>12</v>
      </c>
      <c r="D22" s="27">
        <v>15680000</v>
      </c>
      <c r="E22" s="27">
        <v>10124115.630000001</v>
      </c>
      <c r="F22" s="52">
        <f t="shared" si="0"/>
        <v>64.567063966836741</v>
      </c>
    </row>
    <row r="23" spans="1:6" ht="15">
      <c r="A23" s="2">
        <v>19</v>
      </c>
      <c r="B23" s="59" t="s">
        <v>81</v>
      </c>
      <c r="C23" s="7" t="s">
        <v>13</v>
      </c>
      <c r="D23" s="26">
        <f>D24+D25</f>
        <v>62226000</v>
      </c>
      <c r="E23" s="26">
        <f>E24+E25</f>
        <v>7772511.2199999997</v>
      </c>
      <c r="F23" s="52">
        <f t="shared" si="0"/>
        <v>12.490777520650532</v>
      </c>
    </row>
    <row r="24" spans="1:6" ht="15">
      <c r="A24" s="2">
        <v>20</v>
      </c>
      <c r="B24" s="59" t="s">
        <v>82</v>
      </c>
      <c r="C24" s="7" t="s">
        <v>14</v>
      </c>
      <c r="D24" s="26">
        <v>33226000</v>
      </c>
      <c r="E24" s="26">
        <v>3403969.51</v>
      </c>
      <c r="F24" s="52">
        <f t="shared" si="0"/>
        <v>10.244897098657676</v>
      </c>
    </row>
    <row r="25" spans="1:6" ht="15">
      <c r="A25" s="2">
        <v>21</v>
      </c>
      <c r="B25" s="59" t="s">
        <v>83</v>
      </c>
      <c r="C25" s="7" t="s">
        <v>15</v>
      </c>
      <c r="D25" s="26">
        <v>29000000</v>
      </c>
      <c r="E25" s="26">
        <v>4368541.71</v>
      </c>
      <c r="F25" s="52">
        <f t="shared" si="0"/>
        <v>15.063936931034483</v>
      </c>
    </row>
    <row r="26" spans="1:6" ht="15">
      <c r="A26" s="2">
        <v>22</v>
      </c>
      <c r="B26" s="59" t="s">
        <v>84</v>
      </c>
      <c r="C26" s="7" t="s">
        <v>16</v>
      </c>
      <c r="D26" s="26">
        <f t="shared" ref="D26:E26" si="2">D27+D28</f>
        <v>19800000</v>
      </c>
      <c r="E26" s="26">
        <f t="shared" si="2"/>
        <v>19185978.66</v>
      </c>
      <c r="F26" s="52">
        <f t="shared" si="0"/>
        <v>96.898882121212125</v>
      </c>
    </row>
    <row r="27" spans="1:6" ht="30">
      <c r="A27" s="2">
        <v>23</v>
      </c>
      <c r="B27" s="59" t="s">
        <v>85</v>
      </c>
      <c r="C27" s="7" t="s">
        <v>17</v>
      </c>
      <c r="D27" s="27">
        <v>19743600</v>
      </c>
      <c r="E27" s="27">
        <v>19185978.66</v>
      </c>
      <c r="F27" s="52">
        <f t="shared" si="0"/>
        <v>97.175685589254229</v>
      </c>
    </row>
    <row r="28" spans="1:6" ht="30">
      <c r="A28" s="2">
        <v>24</v>
      </c>
      <c r="B28" s="59" t="s">
        <v>86</v>
      </c>
      <c r="C28" s="7" t="s">
        <v>18</v>
      </c>
      <c r="D28" s="27">
        <v>56400</v>
      </c>
      <c r="E28" s="27">
        <v>0</v>
      </c>
      <c r="F28" s="52">
        <f t="shared" si="0"/>
        <v>0</v>
      </c>
    </row>
    <row r="29" spans="1:6" ht="45">
      <c r="A29" s="2">
        <v>25</v>
      </c>
      <c r="B29" s="59" t="s">
        <v>87</v>
      </c>
      <c r="C29" s="7" t="s">
        <v>19</v>
      </c>
      <c r="D29" s="28">
        <f>D30+D31+D37+D38</f>
        <v>78167870</v>
      </c>
      <c r="E29" s="28">
        <f>E30+E31+E37+E38</f>
        <v>39912830.040000007</v>
      </c>
      <c r="F29" s="52">
        <f t="shared" si="0"/>
        <v>51.060403769477162</v>
      </c>
    </row>
    <row r="30" spans="1:6" ht="75">
      <c r="A30" s="2">
        <v>26</v>
      </c>
      <c r="B30" s="59" t="s">
        <v>88</v>
      </c>
      <c r="C30" s="7" t="s">
        <v>20</v>
      </c>
      <c r="D30" s="28">
        <v>5500000</v>
      </c>
      <c r="E30" s="28">
        <v>8252700</v>
      </c>
      <c r="F30" s="52">
        <f t="shared" si="0"/>
        <v>150.04909090909092</v>
      </c>
    </row>
    <row r="31" spans="1:6" ht="75">
      <c r="A31" s="2">
        <v>27</v>
      </c>
      <c r="B31" s="59" t="s">
        <v>89</v>
      </c>
      <c r="C31" s="7" t="s">
        <v>21</v>
      </c>
      <c r="D31" s="28">
        <f>D32+D33+D34+D35+D36</f>
        <v>48965300</v>
      </c>
      <c r="E31" s="28">
        <f>E32+E33+E34+E35+E36</f>
        <v>21232213.420000002</v>
      </c>
      <c r="F31" s="52">
        <f t="shared" si="0"/>
        <v>43.361754997927108</v>
      </c>
    </row>
    <row r="32" spans="1:6" ht="60">
      <c r="A32" s="2">
        <v>28</v>
      </c>
      <c r="B32" s="59" t="s">
        <v>90</v>
      </c>
      <c r="C32" s="7" t="s">
        <v>22</v>
      </c>
      <c r="D32" s="26">
        <v>32500000</v>
      </c>
      <c r="E32" s="26">
        <v>14909131.73</v>
      </c>
      <c r="F32" s="52">
        <f t="shared" si="0"/>
        <v>45.874251476923078</v>
      </c>
    </row>
    <row r="33" spans="1:7" ht="75">
      <c r="A33" s="2">
        <v>29</v>
      </c>
      <c r="B33" s="59" t="s">
        <v>118</v>
      </c>
      <c r="C33" s="7" t="s">
        <v>23</v>
      </c>
      <c r="D33" s="26">
        <v>8200000</v>
      </c>
      <c r="E33" s="26">
        <v>4088774.85</v>
      </c>
      <c r="F33" s="52">
        <f t="shared" si="0"/>
        <v>49.863107926829272</v>
      </c>
    </row>
    <row r="34" spans="1:7" ht="75">
      <c r="A34" s="2">
        <v>30</v>
      </c>
      <c r="B34" s="59" t="s">
        <v>117</v>
      </c>
      <c r="C34" s="7" t="s">
        <v>24</v>
      </c>
      <c r="D34" s="26">
        <v>62300</v>
      </c>
      <c r="E34" s="26">
        <v>44791.69</v>
      </c>
      <c r="F34" s="52">
        <f t="shared" si="0"/>
        <v>71.896773675762446</v>
      </c>
    </row>
    <row r="35" spans="1:7" ht="45">
      <c r="A35" s="2">
        <v>31</v>
      </c>
      <c r="B35" s="59" t="s">
        <v>91</v>
      </c>
      <c r="C35" s="7" t="s">
        <v>25</v>
      </c>
      <c r="D35" s="26">
        <v>8200000</v>
      </c>
      <c r="E35" s="26">
        <v>2188038.61</v>
      </c>
      <c r="F35" s="52">
        <f t="shared" si="0"/>
        <v>26.683397682926831</v>
      </c>
    </row>
    <row r="36" spans="1:7" s="9" customFormat="1" ht="45">
      <c r="A36" s="2">
        <v>32</v>
      </c>
      <c r="B36" s="59" t="s">
        <v>128</v>
      </c>
      <c r="C36" s="8" t="s">
        <v>62</v>
      </c>
      <c r="D36" s="26">
        <v>3000</v>
      </c>
      <c r="E36" s="26">
        <v>1476.54</v>
      </c>
      <c r="F36" s="52">
        <f t="shared" si="0"/>
        <v>49.218000000000004</v>
      </c>
      <c r="G36" s="37"/>
    </row>
    <row r="37" spans="1:7" s="9" customFormat="1" ht="27" customHeight="1">
      <c r="A37" s="2">
        <v>33</v>
      </c>
      <c r="B37" s="59" t="s">
        <v>247</v>
      </c>
      <c r="C37" s="7" t="s">
        <v>246</v>
      </c>
      <c r="D37" s="26">
        <v>0</v>
      </c>
      <c r="E37" s="26">
        <v>62281.3</v>
      </c>
      <c r="F37" s="54" t="s">
        <v>242</v>
      </c>
      <c r="G37" s="37"/>
    </row>
    <row r="38" spans="1:7" ht="75">
      <c r="A38" s="2">
        <v>34</v>
      </c>
      <c r="B38" s="59" t="s">
        <v>92</v>
      </c>
      <c r="C38" s="7" t="s">
        <v>26</v>
      </c>
      <c r="D38" s="26">
        <v>23702570</v>
      </c>
      <c r="E38" s="26">
        <v>10365635.32</v>
      </c>
      <c r="F38" s="52">
        <f t="shared" si="0"/>
        <v>43.732115631342936</v>
      </c>
    </row>
    <row r="39" spans="1:7" ht="15">
      <c r="A39" s="2">
        <v>35</v>
      </c>
      <c r="B39" s="59" t="s">
        <v>93</v>
      </c>
      <c r="C39" s="7" t="s">
        <v>27</v>
      </c>
      <c r="D39" s="28">
        <f>D40+D41</f>
        <v>58697400</v>
      </c>
      <c r="E39" s="28">
        <f>E40+E41</f>
        <v>34650586.75</v>
      </c>
      <c r="F39" s="52">
        <f t="shared" si="0"/>
        <v>59.032575122577832</v>
      </c>
    </row>
    <row r="40" spans="1:7" ht="15">
      <c r="A40" s="2">
        <v>36</v>
      </c>
      <c r="B40" s="59" t="s">
        <v>94</v>
      </c>
      <c r="C40" s="7" t="s">
        <v>28</v>
      </c>
      <c r="D40" s="26">
        <v>57978100</v>
      </c>
      <c r="E40" s="26">
        <v>34360394.539999999</v>
      </c>
      <c r="F40" s="52">
        <f t="shared" si="0"/>
        <v>59.264436985689414</v>
      </c>
    </row>
    <row r="41" spans="1:7" ht="15">
      <c r="A41" s="2">
        <v>37</v>
      </c>
      <c r="B41" s="59" t="s">
        <v>119</v>
      </c>
      <c r="C41" s="7" t="s">
        <v>147</v>
      </c>
      <c r="D41" s="26">
        <v>719300</v>
      </c>
      <c r="E41" s="26">
        <v>290192.21000000002</v>
      </c>
      <c r="F41" s="52">
        <f t="shared" si="0"/>
        <v>40.343696649520375</v>
      </c>
    </row>
    <row r="42" spans="1:7" ht="30">
      <c r="A42" s="2">
        <v>38</v>
      </c>
      <c r="B42" s="59" t="s">
        <v>161</v>
      </c>
      <c r="C42" s="7" t="s">
        <v>122</v>
      </c>
      <c r="D42" s="28">
        <f>D43+D44</f>
        <v>2686643.0300000003</v>
      </c>
      <c r="E42" s="28">
        <f>E43+E44</f>
        <v>3868604.2199999997</v>
      </c>
      <c r="F42" s="52">
        <f t="shared" si="0"/>
        <v>143.99397972867277</v>
      </c>
    </row>
    <row r="43" spans="1:7" ht="15">
      <c r="A43" s="2">
        <v>39</v>
      </c>
      <c r="B43" s="59" t="s">
        <v>95</v>
      </c>
      <c r="C43" s="7" t="s">
        <v>29</v>
      </c>
      <c r="D43" s="28">
        <v>730000</v>
      </c>
      <c r="E43" s="28">
        <v>570827.96</v>
      </c>
      <c r="F43" s="52">
        <f t="shared" si="0"/>
        <v>78.195610958904098</v>
      </c>
    </row>
    <row r="44" spans="1:7" ht="15">
      <c r="A44" s="2">
        <v>40</v>
      </c>
      <c r="B44" s="59" t="s">
        <v>96</v>
      </c>
      <c r="C44" s="7" t="s">
        <v>30</v>
      </c>
      <c r="D44" s="28">
        <v>1956643.03</v>
      </c>
      <c r="E44" s="28">
        <v>3297776.26</v>
      </c>
      <c r="F44" s="52">
        <f t="shared" si="0"/>
        <v>168.54256036677268</v>
      </c>
    </row>
    <row r="45" spans="1:7" ht="30">
      <c r="A45" s="2">
        <v>41</v>
      </c>
      <c r="B45" s="59" t="s">
        <v>97</v>
      </c>
      <c r="C45" s="7" t="s">
        <v>31</v>
      </c>
      <c r="D45" s="28">
        <f>D46+D47</f>
        <v>11320000</v>
      </c>
      <c r="E45" s="28">
        <f>E46+E47</f>
        <v>8036566.5</v>
      </c>
      <c r="F45" s="52">
        <f t="shared" si="0"/>
        <v>70.99440371024734</v>
      </c>
    </row>
    <row r="46" spans="1:7" ht="15">
      <c r="A46" s="2">
        <v>42</v>
      </c>
      <c r="B46" s="59" t="s">
        <v>98</v>
      </c>
      <c r="C46" s="7" t="s">
        <v>32</v>
      </c>
      <c r="D46" s="28">
        <v>820000</v>
      </c>
      <c r="E46" s="28">
        <v>0</v>
      </c>
      <c r="F46" s="52">
        <f t="shared" si="0"/>
        <v>0</v>
      </c>
    </row>
    <row r="47" spans="1:7" ht="75">
      <c r="A47" s="2">
        <v>43</v>
      </c>
      <c r="B47" s="59" t="s">
        <v>99</v>
      </c>
      <c r="C47" s="7" t="s">
        <v>33</v>
      </c>
      <c r="D47" s="28">
        <v>10500000</v>
      </c>
      <c r="E47" s="28">
        <v>8036566.5</v>
      </c>
      <c r="F47" s="52">
        <f t="shared" si="0"/>
        <v>76.538728571428578</v>
      </c>
    </row>
    <row r="48" spans="1:7" ht="15">
      <c r="A48" s="2">
        <v>44</v>
      </c>
      <c r="B48" s="59" t="s">
        <v>100</v>
      </c>
      <c r="C48" s="7" t="s">
        <v>34</v>
      </c>
      <c r="D48" s="28">
        <f>SUM(D49:D52)</f>
        <v>3500000</v>
      </c>
      <c r="E48" s="28">
        <f>SUM(E49:E52)</f>
        <v>1308642.57</v>
      </c>
      <c r="F48" s="52">
        <f t="shared" si="0"/>
        <v>37.389787714285717</v>
      </c>
    </row>
    <row r="49" spans="1:7" ht="30">
      <c r="A49" s="2">
        <v>45</v>
      </c>
      <c r="B49" s="59" t="s">
        <v>63</v>
      </c>
      <c r="C49" s="7" t="s">
        <v>135</v>
      </c>
      <c r="D49" s="26">
        <v>264800</v>
      </c>
      <c r="E49" s="26">
        <v>408942.73</v>
      </c>
      <c r="F49" s="52">
        <f t="shared" si="0"/>
        <v>154.43456570996977</v>
      </c>
    </row>
    <row r="50" spans="1:7" s="14" customFormat="1" ht="30">
      <c r="A50" s="2">
        <v>46</v>
      </c>
      <c r="B50" s="59" t="s">
        <v>133</v>
      </c>
      <c r="C50" s="7" t="s">
        <v>134</v>
      </c>
      <c r="D50" s="26">
        <v>250000</v>
      </c>
      <c r="E50" s="26">
        <v>34500</v>
      </c>
      <c r="F50" s="52">
        <f t="shared" si="0"/>
        <v>13.8</v>
      </c>
      <c r="G50" s="43"/>
    </row>
    <row r="51" spans="1:7" ht="105">
      <c r="A51" s="2">
        <v>47</v>
      </c>
      <c r="B51" s="59" t="s">
        <v>65</v>
      </c>
      <c r="C51" s="7" t="s">
        <v>136</v>
      </c>
      <c r="D51" s="26">
        <v>2865660</v>
      </c>
      <c r="E51" s="26">
        <v>671016.79</v>
      </c>
      <c r="F51" s="52">
        <f t="shared" si="0"/>
        <v>23.415785194335687</v>
      </c>
    </row>
    <row r="52" spans="1:7" ht="15">
      <c r="A52" s="2">
        <v>48</v>
      </c>
      <c r="B52" s="59" t="s">
        <v>66</v>
      </c>
      <c r="C52" s="7" t="s">
        <v>64</v>
      </c>
      <c r="D52" s="26">
        <v>119540</v>
      </c>
      <c r="E52" s="26">
        <v>194183.05</v>
      </c>
      <c r="F52" s="52">
        <f t="shared" si="0"/>
        <v>162.44190229211978</v>
      </c>
    </row>
    <row r="53" spans="1:7" s="20" customFormat="1" ht="15">
      <c r="A53" s="2">
        <v>49</v>
      </c>
      <c r="B53" s="59" t="s">
        <v>144</v>
      </c>
      <c r="C53" s="7" t="s">
        <v>145</v>
      </c>
      <c r="D53" s="29">
        <v>200000</v>
      </c>
      <c r="E53" s="29">
        <v>73424.210000000006</v>
      </c>
      <c r="F53" s="52">
        <f t="shared" si="0"/>
        <v>36.712105000000001</v>
      </c>
      <c r="G53" s="44"/>
    </row>
    <row r="54" spans="1:7" ht="15">
      <c r="A54" s="2">
        <v>50</v>
      </c>
      <c r="B54" s="59" t="s">
        <v>101</v>
      </c>
      <c r="C54" s="7" t="s">
        <v>35</v>
      </c>
      <c r="D54" s="26">
        <f>D55+D139+D140+D141</f>
        <v>5163640644.5200005</v>
      </c>
      <c r="E54" s="26">
        <f>E55+E139+E140+E141</f>
        <v>2168159656.1900001</v>
      </c>
      <c r="F54" s="52">
        <f t="shared" si="0"/>
        <v>41.988972615493594</v>
      </c>
    </row>
    <row r="55" spans="1:7" ht="30">
      <c r="A55" s="2">
        <v>51</v>
      </c>
      <c r="B55" s="59" t="s">
        <v>102</v>
      </c>
      <c r="C55" s="7" t="s">
        <v>36</v>
      </c>
      <c r="D55" s="26">
        <f>D56+D63+D101+D125</f>
        <v>4825505217.0500002</v>
      </c>
      <c r="E55" s="26">
        <f>E56+E63+E101+E125</f>
        <v>2103813443.52</v>
      </c>
      <c r="F55" s="52">
        <f t="shared" si="0"/>
        <v>43.59778611546367</v>
      </c>
    </row>
    <row r="56" spans="1:7" ht="15">
      <c r="A56" s="2">
        <v>52</v>
      </c>
      <c r="B56" s="59" t="s">
        <v>103</v>
      </c>
      <c r="C56" s="7" t="s">
        <v>42</v>
      </c>
      <c r="D56" s="26">
        <f>D57+D59+D61</f>
        <v>1830870000</v>
      </c>
      <c r="E56" s="26">
        <f>E57+E59+E61</f>
        <v>633578000</v>
      </c>
      <c r="F56" s="52">
        <f t="shared" si="0"/>
        <v>34.605296935336753</v>
      </c>
    </row>
    <row r="57" spans="1:7" ht="15">
      <c r="A57" s="2">
        <v>53</v>
      </c>
      <c r="B57" s="59" t="s">
        <v>104</v>
      </c>
      <c r="C57" s="7" t="s">
        <v>43</v>
      </c>
      <c r="D57" s="26">
        <f t="shared" ref="D57:E57" si="3">D58</f>
        <v>266342000</v>
      </c>
      <c r="E57" s="26">
        <f t="shared" si="3"/>
        <v>38048000</v>
      </c>
      <c r="F57" s="52">
        <f t="shared" si="0"/>
        <v>14.285392465326535</v>
      </c>
    </row>
    <row r="58" spans="1:7" ht="45">
      <c r="A58" s="2">
        <v>54</v>
      </c>
      <c r="B58" s="59" t="s">
        <v>71</v>
      </c>
      <c r="C58" s="7" t="s">
        <v>44</v>
      </c>
      <c r="D58" s="26">
        <v>266342000</v>
      </c>
      <c r="E58" s="26">
        <v>38048000</v>
      </c>
      <c r="F58" s="52">
        <f t="shared" si="0"/>
        <v>14.285392465326535</v>
      </c>
    </row>
    <row r="59" spans="1:7" ht="30">
      <c r="A59" s="2">
        <v>55</v>
      </c>
      <c r="B59" s="59" t="s">
        <v>69</v>
      </c>
      <c r="C59" s="7" t="s">
        <v>67</v>
      </c>
      <c r="D59" s="26">
        <f t="shared" ref="D59:E59" si="4">D60</f>
        <v>1418949000</v>
      </c>
      <c r="E59" s="26">
        <f t="shared" si="4"/>
        <v>522738000</v>
      </c>
      <c r="F59" s="52">
        <f t="shared" si="0"/>
        <v>36.839801853343566</v>
      </c>
    </row>
    <row r="60" spans="1:7" ht="30">
      <c r="A60" s="2">
        <v>56</v>
      </c>
      <c r="B60" s="59" t="s">
        <v>70</v>
      </c>
      <c r="C60" s="7" t="s">
        <v>68</v>
      </c>
      <c r="D60" s="26">
        <f>1314481000+104468000</f>
        <v>1418949000</v>
      </c>
      <c r="E60" s="26">
        <v>522738000</v>
      </c>
      <c r="F60" s="52">
        <f t="shared" si="0"/>
        <v>36.839801853343566</v>
      </c>
    </row>
    <row r="61" spans="1:7" ht="45">
      <c r="A61" s="2">
        <v>57</v>
      </c>
      <c r="B61" s="59" t="s">
        <v>105</v>
      </c>
      <c r="C61" s="7" t="s">
        <v>45</v>
      </c>
      <c r="D61" s="26">
        <f>D62</f>
        <v>145579000</v>
      </c>
      <c r="E61" s="26">
        <f>E62</f>
        <v>72792000</v>
      </c>
      <c r="F61" s="52">
        <f t="shared" si="0"/>
        <v>50.001717280651746</v>
      </c>
    </row>
    <row r="62" spans="1:7" ht="45">
      <c r="A62" s="2">
        <v>58</v>
      </c>
      <c r="B62" s="59" t="s">
        <v>106</v>
      </c>
      <c r="C62" s="7" t="s">
        <v>46</v>
      </c>
      <c r="D62" s="26">
        <v>145579000</v>
      </c>
      <c r="E62" s="26">
        <v>72792000</v>
      </c>
      <c r="F62" s="52">
        <f t="shared" si="0"/>
        <v>50.001717280651746</v>
      </c>
    </row>
    <row r="63" spans="1:7" ht="30">
      <c r="A63" s="2">
        <v>59</v>
      </c>
      <c r="B63" s="59" t="s">
        <v>107</v>
      </c>
      <c r="C63" s="7" t="s">
        <v>47</v>
      </c>
      <c r="D63" s="26">
        <f>D64+D66+D68+D70+D72+D74+D76+D78+D80+D82+D84</f>
        <v>516999717.05000001</v>
      </c>
      <c r="E63" s="26">
        <f>E64+E66+E68+E70+E72+E74+E76+E78+E80+E82+E84</f>
        <v>130131267.22999999</v>
      </c>
      <c r="F63" s="52">
        <f t="shared" si="0"/>
        <v>25.170471653742656</v>
      </c>
    </row>
    <row r="64" spans="1:7" s="32" customFormat="1" ht="75">
      <c r="A64" s="2">
        <v>60</v>
      </c>
      <c r="B64" s="61" t="s">
        <v>207</v>
      </c>
      <c r="C64" s="30" t="s">
        <v>205</v>
      </c>
      <c r="D64" s="31">
        <f>D65</f>
        <v>145799900</v>
      </c>
      <c r="E64" s="31">
        <f>E65</f>
        <v>0</v>
      </c>
      <c r="F64" s="52">
        <f t="shared" si="0"/>
        <v>0</v>
      </c>
      <c r="G64" s="45"/>
    </row>
    <row r="65" spans="1:7" s="32" customFormat="1" ht="75">
      <c r="A65" s="2">
        <v>61</v>
      </c>
      <c r="B65" s="61" t="s">
        <v>208</v>
      </c>
      <c r="C65" s="30" t="s">
        <v>206</v>
      </c>
      <c r="D65" s="33">
        <v>145799900</v>
      </c>
      <c r="E65" s="33">
        <v>0</v>
      </c>
      <c r="F65" s="52">
        <f t="shared" si="0"/>
        <v>0</v>
      </c>
      <c r="G65" s="45"/>
    </row>
    <row r="66" spans="1:7" s="32" customFormat="1" ht="30">
      <c r="A66" s="2">
        <v>62</v>
      </c>
      <c r="B66" s="61" t="s">
        <v>164</v>
      </c>
      <c r="C66" s="30" t="s">
        <v>165</v>
      </c>
      <c r="D66" s="31">
        <f>D67</f>
        <v>268800</v>
      </c>
      <c r="E66" s="31">
        <f>E67</f>
        <v>268800</v>
      </c>
      <c r="F66" s="52">
        <f t="shared" si="0"/>
        <v>100</v>
      </c>
      <c r="G66" s="45"/>
    </row>
    <row r="67" spans="1:7" s="32" customFormat="1" ht="45">
      <c r="A67" s="2">
        <v>63</v>
      </c>
      <c r="B67" s="61" t="s">
        <v>166</v>
      </c>
      <c r="C67" s="30" t="s">
        <v>167</v>
      </c>
      <c r="D67" s="33">
        <v>268800</v>
      </c>
      <c r="E67" s="33">
        <v>268800</v>
      </c>
      <c r="F67" s="52">
        <f t="shared" si="0"/>
        <v>100</v>
      </c>
      <c r="G67" s="45"/>
    </row>
    <row r="68" spans="1:7" s="32" customFormat="1" ht="30">
      <c r="A68" s="2">
        <v>64</v>
      </c>
      <c r="B68" s="61" t="s">
        <v>209</v>
      </c>
      <c r="C68" s="30" t="s">
        <v>231</v>
      </c>
      <c r="D68" s="31">
        <f>D69</f>
        <v>97242600</v>
      </c>
      <c r="E68" s="31">
        <f>E69</f>
        <v>0</v>
      </c>
      <c r="F68" s="52">
        <f t="shared" si="0"/>
        <v>0</v>
      </c>
      <c r="G68" s="45"/>
    </row>
    <row r="69" spans="1:7" s="32" customFormat="1" ht="30">
      <c r="A69" s="2">
        <v>65</v>
      </c>
      <c r="B69" s="61" t="s">
        <v>210</v>
      </c>
      <c r="C69" s="30" t="s">
        <v>232</v>
      </c>
      <c r="D69" s="33">
        <v>97242600</v>
      </c>
      <c r="E69" s="33">
        <v>0</v>
      </c>
      <c r="F69" s="52">
        <f t="shared" si="0"/>
        <v>0</v>
      </c>
      <c r="G69" s="45"/>
    </row>
    <row r="70" spans="1:7" s="32" customFormat="1" ht="15">
      <c r="A70" s="2">
        <v>66</v>
      </c>
      <c r="B70" s="61" t="s">
        <v>168</v>
      </c>
      <c r="C70" s="30" t="s">
        <v>169</v>
      </c>
      <c r="D70" s="31">
        <f>D71</f>
        <v>54641200</v>
      </c>
      <c r="E70" s="31">
        <f>E71</f>
        <v>16392360</v>
      </c>
      <c r="F70" s="52">
        <f t="shared" si="0"/>
        <v>30</v>
      </c>
      <c r="G70" s="45"/>
    </row>
    <row r="71" spans="1:7" s="32" customFormat="1" ht="30">
      <c r="A71" s="2">
        <v>67</v>
      </c>
      <c r="B71" s="61" t="s">
        <v>170</v>
      </c>
      <c r="C71" s="30" t="s">
        <v>171</v>
      </c>
      <c r="D71" s="33">
        <f>16938800+37702400</f>
        <v>54641200</v>
      </c>
      <c r="E71" s="33">
        <v>16392360</v>
      </c>
      <c r="F71" s="52">
        <f t="shared" si="0"/>
        <v>30</v>
      </c>
      <c r="G71" s="45"/>
    </row>
    <row r="72" spans="1:7" s="32" customFormat="1" ht="60">
      <c r="A72" s="2">
        <v>68</v>
      </c>
      <c r="B72" s="61" t="s">
        <v>172</v>
      </c>
      <c r="C72" s="30" t="s">
        <v>173</v>
      </c>
      <c r="D72" s="31">
        <f>D73</f>
        <v>1500400</v>
      </c>
      <c r="E72" s="31">
        <f>E73</f>
        <v>826000</v>
      </c>
      <c r="F72" s="52">
        <f t="shared" si="0"/>
        <v>55.051986137030127</v>
      </c>
      <c r="G72" s="45"/>
    </row>
    <row r="73" spans="1:7" s="32" customFormat="1" ht="60">
      <c r="A73" s="2">
        <v>69</v>
      </c>
      <c r="B73" s="61" t="s">
        <v>174</v>
      </c>
      <c r="C73" s="30" t="s">
        <v>175</v>
      </c>
      <c r="D73" s="34">
        <v>1500400</v>
      </c>
      <c r="E73" s="34">
        <v>826000</v>
      </c>
      <c r="F73" s="52">
        <f t="shared" ref="F73:F136" si="5">E73/D73*100</f>
        <v>55.051986137030127</v>
      </c>
      <c r="G73" s="45"/>
    </row>
    <row r="74" spans="1:7" s="9" customFormat="1" ht="30">
      <c r="A74" s="2">
        <v>70</v>
      </c>
      <c r="B74" s="59" t="s">
        <v>234</v>
      </c>
      <c r="C74" s="7" t="s">
        <v>235</v>
      </c>
      <c r="D74" s="39">
        <f>D75</f>
        <v>2845740.23</v>
      </c>
      <c r="E74" s="39">
        <f>E75</f>
        <v>2845740.23</v>
      </c>
      <c r="F74" s="52">
        <f t="shared" si="5"/>
        <v>100</v>
      </c>
    </row>
    <row r="75" spans="1:7" s="9" customFormat="1" ht="30">
      <c r="A75" s="2">
        <v>71</v>
      </c>
      <c r="B75" s="59" t="s">
        <v>236</v>
      </c>
      <c r="C75" s="7" t="s">
        <v>237</v>
      </c>
      <c r="D75" s="46">
        <v>2845740.23</v>
      </c>
      <c r="E75" s="46">
        <v>2845740.23</v>
      </c>
      <c r="F75" s="52">
        <f t="shared" si="5"/>
        <v>100</v>
      </c>
    </row>
    <row r="76" spans="1:7" s="32" customFormat="1" ht="30">
      <c r="A76" s="2">
        <v>72</v>
      </c>
      <c r="B76" s="61" t="s">
        <v>176</v>
      </c>
      <c r="C76" s="30" t="s">
        <v>177</v>
      </c>
      <c r="D76" s="31">
        <f>D77</f>
        <v>2182600</v>
      </c>
      <c r="E76" s="31">
        <f>E77</f>
        <v>2182600</v>
      </c>
      <c r="F76" s="52">
        <f t="shared" si="5"/>
        <v>100</v>
      </c>
      <c r="G76" s="45"/>
    </row>
    <row r="77" spans="1:7" s="32" customFormat="1" ht="30">
      <c r="A77" s="2">
        <v>73</v>
      </c>
      <c r="B77" s="61" t="s">
        <v>178</v>
      </c>
      <c r="C77" s="30" t="s">
        <v>179</v>
      </c>
      <c r="D77" s="33">
        <v>2182600</v>
      </c>
      <c r="E77" s="33">
        <v>2182600</v>
      </c>
      <c r="F77" s="52">
        <f t="shared" si="5"/>
        <v>100</v>
      </c>
      <c r="G77" s="45"/>
    </row>
    <row r="78" spans="1:7" s="32" customFormat="1" ht="15">
      <c r="A78" s="2">
        <v>74</v>
      </c>
      <c r="B78" s="61" t="s">
        <v>180</v>
      </c>
      <c r="C78" s="30" t="s">
        <v>181</v>
      </c>
      <c r="D78" s="31">
        <f>D79</f>
        <v>100000</v>
      </c>
      <c r="E78" s="31">
        <f>E79</f>
        <v>100000</v>
      </c>
      <c r="F78" s="52">
        <f t="shared" si="5"/>
        <v>100</v>
      </c>
      <c r="G78" s="45"/>
    </row>
    <row r="79" spans="1:7" s="32" customFormat="1" ht="30">
      <c r="A79" s="2">
        <v>75</v>
      </c>
      <c r="B79" s="61" t="s">
        <v>182</v>
      </c>
      <c r="C79" s="30" t="s">
        <v>183</v>
      </c>
      <c r="D79" s="34">
        <v>100000</v>
      </c>
      <c r="E79" s="34">
        <v>100000</v>
      </c>
      <c r="F79" s="52">
        <f t="shared" si="5"/>
        <v>100</v>
      </c>
      <c r="G79" s="45"/>
    </row>
    <row r="80" spans="1:7" s="32" customFormat="1" ht="30">
      <c r="A80" s="2">
        <v>76</v>
      </c>
      <c r="B80" s="61" t="s">
        <v>184</v>
      </c>
      <c r="C80" s="30" t="s">
        <v>185</v>
      </c>
      <c r="D80" s="31">
        <f>D81</f>
        <v>30000000</v>
      </c>
      <c r="E80" s="31">
        <f>E81</f>
        <v>0</v>
      </c>
      <c r="F80" s="52">
        <f t="shared" si="5"/>
        <v>0</v>
      </c>
      <c r="G80" s="45"/>
    </row>
    <row r="81" spans="1:7" s="32" customFormat="1" ht="30">
      <c r="A81" s="2">
        <v>77</v>
      </c>
      <c r="B81" s="61" t="s">
        <v>186</v>
      </c>
      <c r="C81" s="30" t="s">
        <v>187</v>
      </c>
      <c r="D81" s="34">
        <v>30000000</v>
      </c>
      <c r="E81" s="34">
        <v>0</v>
      </c>
      <c r="F81" s="52">
        <f t="shared" si="5"/>
        <v>0</v>
      </c>
      <c r="G81" s="45"/>
    </row>
    <row r="82" spans="1:7" s="32" customFormat="1" ht="30">
      <c r="A82" s="2">
        <v>78</v>
      </c>
      <c r="B82" s="61" t="s">
        <v>188</v>
      </c>
      <c r="C82" s="30" t="s">
        <v>189</v>
      </c>
      <c r="D82" s="35">
        <f>D83</f>
        <v>17736376.82</v>
      </c>
      <c r="E82" s="35">
        <f>E83</f>
        <v>6649771.9500000002</v>
      </c>
      <c r="F82" s="52">
        <f t="shared" si="5"/>
        <v>37.492279384262659</v>
      </c>
      <c r="G82" s="45"/>
    </row>
    <row r="83" spans="1:7" s="32" customFormat="1" ht="30">
      <c r="A83" s="2">
        <v>79</v>
      </c>
      <c r="B83" s="61" t="s">
        <v>190</v>
      </c>
      <c r="C83" s="30" t="s">
        <v>191</v>
      </c>
      <c r="D83" s="34">
        <f>17938477.93-202101.11</f>
        <v>17736376.82</v>
      </c>
      <c r="E83" s="34">
        <v>6649771.9500000002</v>
      </c>
      <c r="F83" s="52">
        <f t="shared" si="5"/>
        <v>37.492279384262659</v>
      </c>
      <c r="G83" s="45"/>
    </row>
    <row r="84" spans="1:7" s="9" customFormat="1" ht="15">
      <c r="A84" s="2">
        <v>80</v>
      </c>
      <c r="B84" s="59" t="s">
        <v>137</v>
      </c>
      <c r="C84" s="7" t="s">
        <v>124</v>
      </c>
      <c r="D84" s="26">
        <f t="shared" ref="D84:E84" si="6">D85</f>
        <v>164682100</v>
      </c>
      <c r="E84" s="26">
        <f t="shared" si="6"/>
        <v>100865995.05</v>
      </c>
      <c r="F84" s="52">
        <f t="shared" si="5"/>
        <v>61.248912328662307</v>
      </c>
      <c r="G84" s="37"/>
    </row>
    <row r="85" spans="1:7" s="9" customFormat="1" ht="15">
      <c r="A85" s="2">
        <v>81</v>
      </c>
      <c r="B85" s="59" t="s">
        <v>138</v>
      </c>
      <c r="C85" s="7" t="s">
        <v>125</v>
      </c>
      <c r="D85" s="26">
        <f>SUM(D86:D100)</f>
        <v>164682100</v>
      </c>
      <c r="E85" s="26">
        <f>SUM(E86:E100)</f>
        <v>100865995.05</v>
      </c>
      <c r="F85" s="52">
        <f t="shared" si="5"/>
        <v>61.248912328662307</v>
      </c>
      <c r="G85" s="37"/>
    </row>
    <row r="86" spans="1:7" s="9" customFormat="1" ht="45">
      <c r="A86" s="2">
        <v>82</v>
      </c>
      <c r="B86" s="55" t="s">
        <v>126</v>
      </c>
      <c r="C86" s="7" t="s">
        <v>125</v>
      </c>
      <c r="D86" s="26">
        <v>72412000</v>
      </c>
      <c r="E86" s="26">
        <v>36450000</v>
      </c>
      <c r="F86" s="52">
        <f t="shared" si="5"/>
        <v>50.336960724741751</v>
      </c>
      <c r="G86" s="37"/>
    </row>
    <row r="87" spans="1:7" s="9" customFormat="1" ht="45">
      <c r="A87" s="2">
        <v>83</v>
      </c>
      <c r="B87" s="55" t="s">
        <v>127</v>
      </c>
      <c r="C87" s="7" t="s">
        <v>125</v>
      </c>
      <c r="D87" s="26">
        <v>31223500</v>
      </c>
      <c r="E87" s="26">
        <v>27162365</v>
      </c>
      <c r="F87" s="52">
        <f t="shared" si="5"/>
        <v>86.993338350921576</v>
      </c>
      <c r="G87" s="37"/>
    </row>
    <row r="88" spans="1:7" s="9" customFormat="1" ht="30">
      <c r="A88" s="2">
        <v>84</v>
      </c>
      <c r="B88" s="55" t="s">
        <v>152</v>
      </c>
      <c r="C88" s="7" t="s">
        <v>125</v>
      </c>
      <c r="D88" s="26">
        <v>19699000</v>
      </c>
      <c r="E88" s="26">
        <v>1969900</v>
      </c>
      <c r="F88" s="52">
        <f t="shared" si="5"/>
        <v>10</v>
      </c>
      <c r="G88" s="37"/>
    </row>
    <row r="89" spans="1:7" s="9" customFormat="1" ht="45">
      <c r="A89" s="2">
        <v>85</v>
      </c>
      <c r="B89" s="55" t="s">
        <v>139</v>
      </c>
      <c r="C89" s="7" t="s">
        <v>125</v>
      </c>
      <c r="D89" s="26">
        <v>3596600</v>
      </c>
      <c r="E89" s="26">
        <v>3596600</v>
      </c>
      <c r="F89" s="52">
        <f t="shared" si="5"/>
        <v>100</v>
      </c>
      <c r="G89" s="37"/>
    </row>
    <row r="90" spans="1:7" s="9" customFormat="1" ht="30">
      <c r="A90" s="2">
        <v>86</v>
      </c>
      <c r="B90" s="55" t="s">
        <v>140</v>
      </c>
      <c r="C90" s="7" t="s">
        <v>125</v>
      </c>
      <c r="D90" s="26">
        <v>76200</v>
      </c>
      <c r="E90" s="26">
        <v>76200</v>
      </c>
      <c r="F90" s="52">
        <f t="shared" si="5"/>
        <v>100</v>
      </c>
      <c r="G90" s="37"/>
    </row>
    <row r="91" spans="1:7" s="9" customFormat="1" ht="30">
      <c r="A91" s="2">
        <v>87</v>
      </c>
      <c r="B91" s="55" t="s">
        <v>194</v>
      </c>
      <c r="C91" s="7" t="s">
        <v>125</v>
      </c>
      <c r="D91" s="26">
        <v>1206800</v>
      </c>
      <c r="E91" s="26">
        <v>1206800</v>
      </c>
      <c r="F91" s="52">
        <f t="shared" si="5"/>
        <v>100</v>
      </c>
      <c r="G91" s="37"/>
    </row>
    <row r="92" spans="1:7" s="9" customFormat="1" ht="45">
      <c r="A92" s="2">
        <v>88</v>
      </c>
      <c r="B92" s="55" t="s">
        <v>155</v>
      </c>
      <c r="C92" s="7" t="s">
        <v>125</v>
      </c>
      <c r="D92" s="26">
        <v>240600</v>
      </c>
      <c r="E92" s="26">
        <v>240600</v>
      </c>
      <c r="F92" s="52">
        <f t="shared" si="5"/>
        <v>100</v>
      </c>
      <c r="G92" s="37"/>
    </row>
    <row r="93" spans="1:7" s="9" customFormat="1" ht="30">
      <c r="A93" s="2">
        <v>89</v>
      </c>
      <c r="B93" s="55" t="s">
        <v>151</v>
      </c>
      <c r="C93" s="7" t="s">
        <v>125</v>
      </c>
      <c r="D93" s="26">
        <v>74800</v>
      </c>
      <c r="E93" s="26">
        <v>74800</v>
      </c>
      <c r="F93" s="52">
        <f t="shared" si="5"/>
        <v>100</v>
      </c>
      <c r="G93" s="37"/>
    </row>
    <row r="94" spans="1:7" s="9" customFormat="1" ht="30">
      <c r="A94" s="2">
        <v>90</v>
      </c>
      <c r="B94" s="55" t="s">
        <v>153</v>
      </c>
      <c r="C94" s="7" t="s">
        <v>125</v>
      </c>
      <c r="D94" s="26">
        <v>8877300</v>
      </c>
      <c r="E94" s="26">
        <v>2513710.0499999998</v>
      </c>
      <c r="F94" s="52">
        <f t="shared" si="5"/>
        <v>28.316155249907066</v>
      </c>
      <c r="G94" s="37"/>
    </row>
    <row r="95" spans="1:7" s="9" customFormat="1" ht="30">
      <c r="A95" s="2">
        <v>91</v>
      </c>
      <c r="B95" s="55" t="s">
        <v>154</v>
      </c>
      <c r="C95" s="7" t="s">
        <v>125</v>
      </c>
      <c r="D95" s="26">
        <v>10338600</v>
      </c>
      <c r="E95" s="26">
        <v>0</v>
      </c>
      <c r="F95" s="52">
        <f t="shared" si="5"/>
        <v>0</v>
      </c>
      <c r="G95" s="37"/>
    </row>
    <row r="96" spans="1:7" s="9" customFormat="1" ht="90">
      <c r="A96" s="2">
        <v>92</v>
      </c>
      <c r="B96" s="62" t="s">
        <v>162</v>
      </c>
      <c r="C96" s="7" t="s">
        <v>125</v>
      </c>
      <c r="D96" s="26">
        <v>223500</v>
      </c>
      <c r="E96" s="26">
        <v>223500</v>
      </c>
      <c r="F96" s="52">
        <f t="shared" si="5"/>
        <v>100</v>
      </c>
      <c r="G96" s="37"/>
    </row>
    <row r="97" spans="1:8" s="9" customFormat="1" ht="30">
      <c r="A97" s="2">
        <v>93</v>
      </c>
      <c r="B97" s="62" t="s">
        <v>192</v>
      </c>
      <c r="C97" s="7" t="s">
        <v>125</v>
      </c>
      <c r="D97" s="36">
        <v>159800</v>
      </c>
      <c r="E97" s="36">
        <v>159800</v>
      </c>
      <c r="F97" s="52">
        <f t="shared" si="5"/>
        <v>100</v>
      </c>
      <c r="G97" s="37"/>
      <c r="H97" s="37"/>
    </row>
    <row r="98" spans="1:8" s="9" customFormat="1" ht="45">
      <c r="A98" s="2">
        <v>94</v>
      </c>
      <c r="B98" s="62" t="s">
        <v>193</v>
      </c>
      <c r="C98" s="7" t="s">
        <v>125</v>
      </c>
      <c r="D98" s="36">
        <v>1751000</v>
      </c>
      <c r="E98" s="36">
        <v>1751000</v>
      </c>
      <c r="F98" s="52">
        <f t="shared" si="5"/>
        <v>100</v>
      </c>
      <c r="G98" s="37"/>
      <c r="H98" s="37"/>
    </row>
    <row r="99" spans="1:8" s="9" customFormat="1" ht="75">
      <c r="A99" s="2">
        <v>95</v>
      </c>
      <c r="B99" s="62" t="s">
        <v>211</v>
      </c>
      <c r="C99" s="7" t="s">
        <v>125</v>
      </c>
      <c r="D99" s="36">
        <v>14802400</v>
      </c>
      <c r="E99" s="36">
        <v>4440720</v>
      </c>
      <c r="F99" s="52">
        <f t="shared" ref="F99" si="7">E99/D99*100</f>
        <v>30</v>
      </c>
      <c r="G99" s="37"/>
      <c r="H99" s="37"/>
    </row>
    <row r="100" spans="1:8" s="9" customFormat="1" ht="30">
      <c r="A100" s="2">
        <v>96</v>
      </c>
      <c r="B100" s="62" t="s">
        <v>248</v>
      </c>
      <c r="C100" s="7" t="s">
        <v>125</v>
      </c>
      <c r="D100" s="36">
        <v>0</v>
      </c>
      <c r="E100" s="36">
        <v>21000000</v>
      </c>
      <c r="F100" s="52" t="s">
        <v>242</v>
      </c>
      <c r="G100" s="37"/>
      <c r="H100" s="37"/>
    </row>
    <row r="101" spans="1:8" ht="15">
      <c r="A101" s="2">
        <v>97</v>
      </c>
      <c r="B101" s="59" t="s">
        <v>109</v>
      </c>
      <c r="C101" s="7" t="s">
        <v>48</v>
      </c>
      <c r="D101" s="26">
        <f t="shared" ref="D101:E101" si="8">D102+D104+D115+D117+D119+D121</f>
        <v>2346905000</v>
      </c>
      <c r="E101" s="26">
        <f t="shared" si="8"/>
        <v>1259844234.29</v>
      </c>
      <c r="F101" s="52">
        <f t="shared" si="5"/>
        <v>53.68109208894267</v>
      </c>
    </row>
    <row r="102" spans="1:8" ht="45">
      <c r="A102" s="2">
        <v>98</v>
      </c>
      <c r="B102" s="63" t="s">
        <v>108</v>
      </c>
      <c r="C102" s="7" t="s">
        <v>49</v>
      </c>
      <c r="D102" s="28">
        <f>D103</f>
        <v>18974800</v>
      </c>
      <c r="E102" s="28">
        <f>E103</f>
        <v>7536500</v>
      </c>
      <c r="F102" s="52">
        <f t="shared" si="5"/>
        <v>39.718468705862513</v>
      </c>
    </row>
    <row r="103" spans="1:8" ht="45">
      <c r="A103" s="2">
        <v>99</v>
      </c>
      <c r="B103" s="59" t="s">
        <v>110</v>
      </c>
      <c r="C103" s="7" t="s">
        <v>50</v>
      </c>
      <c r="D103" s="26">
        <v>18974800</v>
      </c>
      <c r="E103" s="26">
        <v>7536500</v>
      </c>
      <c r="F103" s="52">
        <f t="shared" si="5"/>
        <v>39.718468705862513</v>
      </c>
    </row>
    <row r="104" spans="1:8" ht="30">
      <c r="A104" s="2">
        <v>100</v>
      </c>
      <c r="B104" s="59" t="s">
        <v>111</v>
      </c>
      <c r="C104" s="7" t="s">
        <v>72</v>
      </c>
      <c r="D104" s="28">
        <f>D105</f>
        <v>305618800</v>
      </c>
      <c r="E104" s="28">
        <f>E105</f>
        <v>186372277.69999999</v>
      </c>
      <c r="F104" s="52">
        <f t="shared" si="5"/>
        <v>60.981941457789901</v>
      </c>
    </row>
    <row r="105" spans="1:8" ht="30">
      <c r="A105" s="2">
        <v>101</v>
      </c>
      <c r="B105" s="59" t="s">
        <v>163</v>
      </c>
      <c r="C105" s="7" t="s">
        <v>51</v>
      </c>
      <c r="D105" s="28">
        <f>SUM(D106:D114)</f>
        <v>305618800</v>
      </c>
      <c r="E105" s="28">
        <f>SUM(E106:E114)</f>
        <v>186372277.69999999</v>
      </c>
      <c r="F105" s="52">
        <f t="shared" si="5"/>
        <v>60.981941457789901</v>
      </c>
    </row>
    <row r="106" spans="1:8" ht="60">
      <c r="A106" s="2">
        <v>102</v>
      </c>
      <c r="B106" s="55" t="s">
        <v>148</v>
      </c>
      <c r="C106" s="7" t="s">
        <v>51</v>
      </c>
      <c r="D106" s="26">
        <v>334000</v>
      </c>
      <c r="E106" s="26">
        <v>167000</v>
      </c>
      <c r="F106" s="52">
        <f t="shared" si="5"/>
        <v>50</v>
      </c>
    </row>
    <row r="107" spans="1:8" ht="75">
      <c r="A107" s="2">
        <v>103</v>
      </c>
      <c r="B107" s="55" t="s">
        <v>195</v>
      </c>
      <c r="C107" s="7" t="s">
        <v>51</v>
      </c>
      <c r="D107" s="28">
        <v>200</v>
      </c>
      <c r="E107" s="28">
        <v>200</v>
      </c>
      <c r="F107" s="52">
        <f t="shared" si="5"/>
        <v>100</v>
      </c>
    </row>
    <row r="108" spans="1:8" ht="45">
      <c r="A108" s="2">
        <v>104</v>
      </c>
      <c r="B108" s="55" t="s">
        <v>196</v>
      </c>
      <c r="C108" s="7" t="s">
        <v>51</v>
      </c>
      <c r="D108" s="28">
        <v>143900</v>
      </c>
      <c r="E108" s="28">
        <v>143900</v>
      </c>
      <c r="F108" s="52">
        <f t="shared" si="5"/>
        <v>100</v>
      </c>
    </row>
    <row r="109" spans="1:8" ht="120">
      <c r="A109" s="2">
        <v>105</v>
      </c>
      <c r="B109" s="55" t="s">
        <v>149</v>
      </c>
      <c r="C109" s="7" t="s">
        <v>51</v>
      </c>
      <c r="D109" s="13">
        <v>200</v>
      </c>
      <c r="E109" s="13">
        <v>177.7</v>
      </c>
      <c r="F109" s="52">
        <f t="shared" si="5"/>
        <v>88.85</v>
      </c>
    </row>
    <row r="110" spans="1:8" ht="75">
      <c r="A110" s="2">
        <v>106</v>
      </c>
      <c r="B110" s="55" t="s">
        <v>197</v>
      </c>
      <c r="C110" s="7" t="s">
        <v>51</v>
      </c>
      <c r="D110" s="13">
        <v>2589000</v>
      </c>
      <c r="E110" s="13">
        <v>2246500</v>
      </c>
      <c r="F110" s="52">
        <f t="shared" si="5"/>
        <v>86.770954036307458</v>
      </c>
    </row>
    <row r="111" spans="1:8" ht="60">
      <c r="A111" s="2">
        <v>107</v>
      </c>
      <c r="B111" s="55" t="s">
        <v>198</v>
      </c>
      <c r="C111" s="7" t="s">
        <v>51</v>
      </c>
      <c r="D111" s="13">
        <v>3085100</v>
      </c>
      <c r="E111" s="13">
        <v>1424600</v>
      </c>
      <c r="F111" s="52">
        <f t="shared" si="5"/>
        <v>46.176785193348671</v>
      </c>
    </row>
    <row r="112" spans="1:8" ht="60">
      <c r="A112" s="2">
        <v>108</v>
      </c>
      <c r="B112" s="64" t="s">
        <v>199</v>
      </c>
      <c r="C112" s="7" t="s">
        <v>51</v>
      </c>
      <c r="D112" s="13">
        <v>2800</v>
      </c>
      <c r="E112" s="13">
        <v>0</v>
      </c>
      <c r="F112" s="52">
        <f t="shared" si="5"/>
        <v>0</v>
      </c>
    </row>
    <row r="113" spans="1:7" ht="90">
      <c r="A113" s="2">
        <v>109</v>
      </c>
      <c r="B113" s="64" t="s">
        <v>150</v>
      </c>
      <c r="C113" s="7" t="s">
        <v>51</v>
      </c>
      <c r="D113" s="13">
        <v>3732400</v>
      </c>
      <c r="E113" s="13">
        <v>3732400</v>
      </c>
      <c r="F113" s="52">
        <f t="shared" si="5"/>
        <v>100</v>
      </c>
    </row>
    <row r="114" spans="1:7" ht="60">
      <c r="A114" s="2">
        <v>110</v>
      </c>
      <c r="B114" s="55" t="s">
        <v>200</v>
      </c>
      <c r="C114" s="7" t="s">
        <v>51</v>
      </c>
      <c r="D114" s="13">
        <v>295731200</v>
      </c>
      <c r="E114" s="13">
        <f>161870000+16787500</f>
        <v>178657500</v>
      </c>
      <c r="F114" s="52">
        <f t="shared" si="5"/>
        <v>60.412124253376042</v>
      </c>
    </row>
    <row r="115" spans="1:7" ht="60">
      <c r="A115" s="2">
        <v>111</v>
      </c>
      <c r="B115" s="55" t="s">
        <v>76</v>
      </c>
      <c r="C115" s="7" t="s">
        <v>73</v>
      </c>
      <c r="D115" s="13">
        <f>D116</f>
        <v>15000</v>
      </c>
      <c r="E115" s="13">
        <f>E116</f>
        <v>4100</v>
      </c>
      <c r="F115" s="52">
        <f t="shared" si="5"/>
        <v>27.333333333333332</v>
      </c>
    </row>
    <row r="116" spans="1:7" s="9" customFormat="1" ht="60">
      <c r="A116" s="2">
        <v>112</v>
      </c>
      <c r="B116" s="59" t="s">
        <v>75</v>
      </c>
      <c r="C116" s="7" t="s">
        <v>74</v>
      </c>
      <c r="D116" s="13">
        <v>15000</v>
      </c>
      <c r="E116" s="13">
        <v>4100</v>
      </c>
      <c r="F116" s="52">
        <f t="shared" si="5"/>
        <v>27.333333333333332</v>
      </c>
      <c r="G116" s="37"/>
    </row>
    <row r="117" spans="1:7" ht="30">
      <c r="A117" s="2">
        <v>113</v>
      </c>
      <c r="B117" s="59" t="s">
        <v>112</v>
      </c>
      <c r="C117" s="7" t="s">
        <v>55</v>
      </c>
      <c r="D117" s="12">
        <f t="shared" ref="D117:E117" si="9">D118</f>
        <v>38105500</v>
      </c>
      <c r="E117" s="12">
        <f t="shared" si="9"/>
        <v>23897056.59</v>
      </c>
      <c r="F117" s="52">
        <f t="shared" si="5"/>
        <v>62.712880266628176</v>
      </c>
    </row>
    <row r="118" spans="1:7" ht="30">
      <c r="A118" s="2">
        <v>114</v>
      </c>
      <c r="B118" s="59" t="s">
        <v>56</v>
      </c>
      <c r="C118" s="7" t="s">
        <v>52</v>
      </c>
      <c r="D118" s="12">
        <v>38105500</v>
      </c>
      <c r="E118" s="12">
        <v>23897056.59</v>
      </c>
      <c r="F118" s="52">
        <f t="shared" si="5"/>
        <v>62.712880266628176</v>
      </c>
    </row>
    <row r="119" spans="1:7" s="9" customFormat="1" ht="45">
      <c r="A119" s="2">
        <v>115</v>
      </c>
      <c r="B119" s="59" t="s">
        <v>129</v>
      </c>
      <c r="C119" s="7" t="s">
        <v>130</v>
      </c>
      <c r="D119" s="19">
        <f t="shared" ref="D119:E119" si="10">D120</f>
        <v>501900</v>
      </c>
      <c r="E119" s="19">
        <f t="shared" si="10"/>
        <v>501900</v>
      </c>
      <c r="F119" s="52">
        <f t="shared" si="5"/>
        <v>100</v>
      </c>
      <c r="G119" s="37"/>
    </row>
    <row r="120" spans="1:7" s="9" customFormat="1" ht="45">
      <c r="A120" s="2">
        <v>116</v>
      </c>
      <c r="B120" s="59" t="s">
        <v>131</v>
      </c>
      <c r="C120" s="7" t="s">
        <v>143</v>
      </c>
      <c r="D120" s="19">
        <f>139000+362900</f>
        <v>501900</v>
      </c>
      <c r="E120" s="19">
        <v>501900</v>
      </c>
      <c r="F120" s="52">
        <f t="shared" si="5"/>
        <v>100</v>
      </c>
      <c r="G120" s="37"/>
    </row>
    <row r="121" spans="1:7" s="9" customFormat="1" ht="15">
      <c r="A121" s="2">
        <v>117</v>
      </c>
      <c r="B121" s="59" t="s">
        <v>113</v>
      </c>
      <c r="C121" s="7" t="s">
        <v>53</v>
      </c>
      <c r="D121" s="19">
        <f t="shared" ref="D121:E121" si="11">D122</f>
        <v>1983689000</v>
      </c>
      <c r="E121" s="19">
        <f t="shared" si="11"/>
        <v>1041532400</v>
      </c>
      <c r="F121" s="52">
        <f t="shared" si="5"/>
        <v>52.504823084667009</v>
      </c>
      <c r="G121" s="37"/>
    </row>
    <row r="122" spans="1:7" s="9" customFormat="1" ht="15">
      <c r="A122" s="2">
        <v>118</v>
      </c>
      <c r="B122" s="59" t="s">
        <v>114</v>
      </c>
      <c r="C122" s="7" t="s">
        <v>54</v>
      </c>
      <c r="D122" s="19">
        <f>D123+D124</f>
        <v>1983689000</v>
      </c>
      <c r="E122" s="19">
        <f>E123+E124</f>
        <v>1041532400</v>
      </c>
      <c r="F122" s="52">
        <f t="shared" si="5"/>
        <v>52.504823084667009</v>
      </c>
      <c r="G122" s="37"/>
    </row>
    <row r="123" spans="1:7" s="9" customFormat="1" ht="105">
      <c r="A123" s="2">
        <v>119</v>
      </c>
      <c r="B123" s="55" t="s">
        <v>57</v>
      </c>
      <c r="C123" s="7" t="s">
        <v>54</v>
      </c>
      <c r="D123" s="19">
        <f>995131000+39378000</f>
        <v>1034509000</v>
      </c>
      <c r="E123" s="19">
        <v>575907400</v>
      </c>
      <c r="F123" s="52">
        <f t="shared" si="5"/>
        <v>55.669636513553776</v>
      </c>
      <c r="G123" s="37"/>
    </row>
    <row r="124" spans="1:7" s="9" customFormat="1" ht="60">
      <c r="A124" s="2">
        <v>120</v>
      </c>
      <c r="B124" s="55" t="s">
        <v>123</v>
      </c>
      <c r="C124" s="7" t="s">
        <v>54</v>
      </c>
      <c r="D124" s="19">
        <f>1056398000-107218000</f>
        <v>949180000</v>
      </c>
      <c r="E124" s="19">
        <v>465625000</v>
      </c>
      <c r="F124" s="52">
        <f t="shared" si="5"/>
        <v>49.055500537305882</v>
      </c>
      <c r="G124" s="37"/>
    </row>
    <row r="125" spans="1:7" s="9" customFormat="1" ht="15">
      <c r="A125" s="2">
        <v>121</v>
      </c>
      <c r="B125" s="59" t="s">
        <v>212</v>
      </c>
      <c r="C125" s="7" t="s">
        <v>213</v>
      </c>
      <c r="D125" s="19">
        <f>D126+D128+D130+D132</f>
        <v>130730500</v>
      </c>
      <c r="E125" s="19">
        <f>E126+E128+E130+E132</f>
        <v>80259942</v>
      </c>
      <c r="F125" s="52">
        <f t="shared" si="5"/>
        <v>61.393433055025412</v>
      </c>
    </row>
    <row r="126" spans="1:7" s="9" customFormat="1" ht="135">
      <c r="A126" s="2">
        <v>122</v>
      </c>
      <c r="B126" s="59" t="s">
        <v>228</v>
      </c>
      <c r="C126" s="7" t="s">
        <v>218</v>
      </c>
      <c r="D126" s="19">
        <f>D127</f>
        <v>1123100</v>
      </c>
      <c r="E126" s="19">
        <f>E127</f>
        <v>705000</v>
      </c>
      <c r="F126" s="52">
        <f t="shared" si="5"/>
        <v>62.772682753094109</v>
      </c>
    </row>
    <row r="127" spans="1:7" s="9" customFormat="1" ht="135">
      <c r="A127" s="2">
        <v>123</v>
      </c>
      <c r="B127" s="59" t="s">
        <v>229</v>
      </c>
      <c r="C127" s="7" t="s">
        <v>219</v>
      </c>
      <c r="D127" s="19">
        <v>1123100</v>
      </c>
      <c r="E127" s="19">
        <v>705000</v>
      </c>
      <c r="F127" s="52">
        <f t="shared" si="5"/>
        <v>62.772682753094109</v>
      </c>
    </row>
    <row r="128" spans="1:7" s="9" customFormat="1" ht="75">
      <c r="A128" s="2">
        <v>124</v>
      </c>
      <c r="B128" s="59" t="s">
        <v>214</v>
      </c>
      <c r="C128" s="7" t="s">
        <v>215</v>
      </c>
      <c r="D128" s="13">
        <f>D129</f>
        <v>4075700</v>
      </c>
      <c r="E128" s="13">
        <f>E129</f>
        <v>2540072</v>
      </c>
      <c r="F128" s="52">
        <f t="shared" si="5"/>
        <v>62.322349535049192</v>
      </c>
    </row>
    <row r="129" spans="1:7" s="9" customFormat="1" ht="75">
      <c r="A129" s="2">
        <v>125</v>
      </c>
      <c r="B129" s="59" t="s">
        <v>216</v>
      </c>
      <c r="C129" s="7" t="s">
        <v>217</v>
      </c>
      <c r="D129" s="19">
        <v>4075700</v>
      </c>
      <c r="E129" s="19">
        <v>2540072</v>
      </c>
      <c r="F129" s="52">
        <f t="shared" si="5"/>
        <v>62.322349535049192</v>
      </c>
    </row>
    <row r="130" spans="1:7" s="9" customFormat="1" ht="105">
      <c r="A130" s="2">
        <v>126</v>
      </c>
      <c r="B130" s="59" t="s">
        <v>220</v>
      </c>
      <c r="C130" s="7" t="s">
        <v>221</v>
      </c>
      <c r="D130" s="13">
        <f>D131</f>
        <v>70190900</v>
      </c>
      <c r="E130" s="13">
        <f>E131</f>
        <v>44000000</v>
      </c>
      <c r="F130" s="52">
        <f t="shared" si="5"/>
        <v>62.686188665482277</v>
      </c>
    </row>
    <row r="131" spans="1:7" s="9" customFormat="1" ht="105">
      <c r="A131" s="2">
        <v>127</v>
      </c>
      <c r="B131" s="59" t="s">
        <v>222</v>
      </c>
      <c r="C131" s="7" t="s">
        <v>223</v>
      </c>
      <c r="D131" s="19">
        <v>70190900</v>
      </c>
      <c r="E131" s="19">
        <v>44000000</v>
      </c>
      <c r="F131" s="52">
        <f t="shared" si="5"/>
        <v>62.686188665482277</v>
      </c>
    </row>
    <row r="132" spans="1:7" s="9" customFormat="1" ht="15">
      <c r="A132" s="2">
        <v>128</v>
      </c>
      <c r="B132" s="59" t="s">
        <v>224</v>
      </c>
      <c r="C132" s="7" t="s">
        <v>225</v>
      </c>
      <c r="D132" s="13">
        <f t="shared" ref="D132:E132" si="12">D133</f>
        <v>55340800</v>
      </c>
      <c r="E132" s="13">
        <f t="shared" si="12"/>
        <v>33014870</v>
      </c>
      <c r="F132" s="52">
        <f t="shared" si="5"/>
        <v>59.657377558690868</v>
      </c>
    </row>
    <row r="133" spans="1:7" s="9" customFormat="1" ht="30">
      <c r="A133" s="2">
        <v>129</v>
      </c>
      <c r="B133" s="59" t="s">
        <v>226</v>
      </c>
      <c r="C133" s="7" t="s">
        <v>227</v>
      </c>
      <c r="D133" s="13">
        <f>SUM(D134:D138)</f>
        <v>55340800</v>
      </c>
      <c r="E133" s="13">
        <f>SUM(E134:E138)</f>
        <v>33014870</v>
      </c>
      <c r="F133" s="52">
        <f t="shared" si="5"/>
        <v>59.657377558690868</v>
      </c>
    </row>
    <row r="134" spans="1:7" s="9" customFormat="1" ht="60">
      <c r="A134" s="2">
        <v>130</v>
      </c>
      <c r="B134" s="59" t="s">
        <v>230</v>
      </c>
      <c r="C134" s="7" t="s">
        <v>227</v>
      </c>
      <c r="D134" s="19">
        <v>43461700</v>
      </c>
      <c r="E134" s="19">
        <v>23000000</v>
      </c>
      <c r="F134" s="52">
        <f t="shared" si="5"/>
        <v>52.920157287910961</v>
      </c>
    </row>
    <row r="135" spans="1:7" s="9" customFormat="1" ht="90">
      <c r="A135" s="2">
        <v>131</v>
      </c>
      <c r="B135" s="59" t="s">
        <v>233</v>
      </c>
      <c r="C135" s="7" t="s">
        <v>227</v>
      </c>
      <c r="D135" s="19">
        <v>3786300</v>
      </c>
      <c r="E135" s="19">
        <v>1893150</v>
      </c>
      <c r="F135" s="52">
        <f t="shared" si="5"/>
        <v>50</v>
      </c>
    </row>
    <row r="136" spans="1:7" s="9" customFormat="1" ht="60">
      <c r="A136" s="2">
        <v>132</v>
      </c>
      <c r="B136" s="59" t="s">
        <v>243</v>
      </c>
      <c r="C136" s="7" t="s">
        <v>227</v>
      </c>
      <c r="D136" s="19">
        <v>7986200</v>
      </c>
      <c r="E136" s="19">
        <v>7986200</v>
      </c>
      <c r="F136" s="52">
        <f t="shared" si="5"/>
        <v>100</v>
      </c>
    </row>
    <row r="137" spans="1:7" s="9" customFormat="1" ht="60">
      <c r="A137" s="2">
        <v>133</v>
      </c>
      <c r="B137" s="59" t="s">
        <v>238</v>
      </c>
      <c r="C137" s="7" t="s">
        <v>227</v>
      </c>
      <c r="D137" s="38">
        <v>106600</v>
      </c>
      <c r="E137" s="38">
        <v>35520</v>
      </c>
      <c r="F137" s="52">
        <f t="shared" ref="F137" si="13">E137/D137*100</f>
        <v>33.320825515947469</v>
      </c>
    </row>
    <row r="138" spans="1:7" s="9" customFormat="1" ht="36" customHeight="1">
      <c r="A138" s="2">
        <v>134</v>
      </c>
      <c r="B138" s="59" t="s">
        <v>249</v>
      </c>
      <c r="C138" s="7" t="s">
        <v>227</v>
      </c>
      <c r="D138" s="38">
        <v>0</v>
      </c>
      <c r="E138" s="38">
        <v>100000</v>
      </c>
      <c r="F138" s="54" t="s">
        <v>242</v>
      </c>
    </row>
    <row r="139" spans="1:7" ht="15">
      <c r="A139" s="2">
        <v>135</v>
      </c>
      <c r="B139" s="59" t="s">
        <v>156</v>
      </c>
      <c r="C139" s="8" t="s">
        <v>157</v>
      </c>
      <c r="D139" s="19">
        <v>334642326.07999998</v>
      </c>
      <c r="E139" s="19">
        <v>60902226.049999997</v>
      </c>
      <c r="F139" s="52">
        <f t="shared" ref="F139:F141" si="14">E139/D139*100</f>
        <v>18.199199952799948</v>
      </c>
    </row>
    <row r="140" spans="1:7" s="9" customFormat="1" ht="60">
      <c r="A140" s="2">
        <v>136</v>
      </c>
      <c r="B140" s="65" t="s">
        <v>201</v>
      </c>
      <c r="C140" s="7" t="s">
        <v>202</v>
      </c>
      <c r="D140" s="39">
        <v>25575531.350000001</v>
      </c>
      <c r="E140" s="39">
        <v>25575531.350000001</v>
      </c>
      <c r="F140" s="52">
        <f t="shared" si="14"/>
        <v>100</v>
      </c>
      <c r="G140" s="37"/>
    </row>
    <row r="141" spans="1:7" s="9" customFormat="1" ht="45">
      <c r="A141" s="2">
        <v>137</v>
      </c>
      <c r="B141" s="65" t="s">
        <v>203</v>
      </c>
      <c r="C141" s="7" t="s">
        <v>204</v>
      </c>
      <c r="D141" s="40">
        <v>-22082429.960000001</v>
      </c>
      <c r="E141" s="40">
        <v>-22131544.73</v>
      </c>
      <c r="F141" s="52">
        <f t="shared" si="14"/>
        <v>100.2224156041204</v>
      </c>
      <c r="G141" s="37"/>
    </row>
    <row r="142" spans="1:7">
      <c r="C142" s="10"/>
    </row>
    <row r="143" spans="1:7">
      <c r="C143" s="10"/>
    </row>
  </sheetData>
  <mergeCells count="2">
    <mergeCell ref="A2:F2"/>
    <mergeCell ref="E1:F1"/>
  </mergeCells>
  <pageMargins left="0.84" right="0.47244094488188981" top="0.56999999999999995" bottom="0.47244094488188981" header="0.46" footer="0.27559055118110237"/>
  <pageSetup paperSize="9" scale="56" fitToHeight="6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2025-07-30T09:21:28Z</cp:lastPrinted>
  <dcterms:created xsi:type="dcterms:W3CDTF">2018-10-18T10:31:29Z</dcterms:created>
  <dcterms:modified xsi:type="dcterms:W3CDTF">2025-08-29T09:16:29Z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